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<sst xmlns="http://schemas.openxmlformats.org/spreadsheetml/2006/main" uniqueCount="228">
  <si>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</si>
  <si>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</si>
  <si>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</si>
  <si>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</si>
  <si>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</si>
  <si>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</si>
  <si>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</si>
  <si>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</si>
  <si>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</si>
  <si>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</si>
  <si>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</si>
  <si>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</si>
  <si>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</si>
  <si>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</si>
  <si>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</si>
  <si>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</si>
  <si>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</si>
  <si>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</si>
  <si>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</si>
  <si>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</si>
  <si>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</si>
  <si>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</si>
  <si>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</si>
  <si>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</si>
  <si>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</si>
  <si>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</si>
  <si>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</si>
  <si>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</si>
  <si>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</si>
  <si>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</si>
  <si>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</si>
  <si>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</si>
  <si>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</si>
  <si>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</si>
  <si>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</si>
  <si>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bar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</si>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</sst>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300</v>
      </c>
      <c r="E19" s="408" t="s">
        <v>33</v>
      </c>
      <c r="F19" s="409">
        <v>1</v>
      </c>
      <c r="G19" s="406" t="s">
        <v>26</v>
      </c>
      <c r="H19" s="409">
        <v>5</v>
      </c>
      <c r="I19" s="400" t="s">
        <v>34</v>
      </c>
      <c r="J19" s="409" t="s">
        <v>35</v>
      </c>
      <c r="K19" s="400" t="s">
        <v>36</v>
      </c>
      <c r="L19" s="410">
        <v>0.001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22</v>
      </c>
      <c r="E26" s="416" t="s">
        <v>55</v>
      </c>
      <c r="F26" s="491" t="s">
        <v>56</v>
      </c>
      <c r="G26" s="415">
        <v>950</v>
      </c>
      <c r="H26" s="417" t="s">
        <v>57</v>
      </c>
      <c r="I26" s="417"/>
      <c r="J26" s="491" t="s">
        <v>58</v>
      </c>
      <c r="K26" s="418">
        <v>30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22</v>
      </c>
      <c r="E27" s="420" t="s">
        <v>55</v>
      </c>
      <c r="F27" s="492"/>
      <c r="G27" s="421">
        <v>950</v>
      </c>
      <c r="H27" s="422" t="s">
        <v>57</v>
      </c>
      <c r="I27" s="422"/>
      <c r="J27" s="492"/>
      <c r="K27" s="423">
        <v>30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100000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1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1</v>
      </c>
      <c r="C33" s="350" t="str">
        <f>B33*$Q$28</f>
        <v>0</v>
      </c>
      <c r="D33" s="428">
        <v>1</v>
      </c>
      <c r="E33" s="429"/>
      <c r="F33" s="428">
        <v>1</v>
      </c>
      <c r="G33" s="429"/>
      <c r="H33" s="428">
        <v>1</v>
      </c>
      <c r="I33" s="429"/>
      <c r="J33" s="428">
        <v>1</v>
      </c>
      <c r="K33" s="429"/>
      <c r="L33" s="361">
        <v>1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2</v>
      </c>
      <c r="C34" s="350" t="str">
        <f>B34*$Q$28</f>
        <v>0</v>
      </c>
      <c r="D34" s="428">
        <v>2</v>
      </c>
      <c r="E34" s="429"/>
      <c r="F34" s="428">
        <v>2</v>
      </c>
      <c r="G34" s="429"/>
      <c r="H34" s="428">
        <v>2</v>
      </c>
      <c r="I34" s="429"/>
      <c r="J34" s="442">
        <v>2</v>
      </c>
      <c r="K34" s="443"/>
      <c r="L34" s="361">
        <v>2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5</v>
      </c>
      <c r="C35" s="350" t="str">
        <f>B35*$Q$28</f>
        <v>0</v>
      </c>
      <c r="D35" s="428">
        <v>5</v>
      </c>
      <c r="E35" s="429"/>
      <c r="F35" s="428">
        <v>5</v>
      </c>
      <c r="G35" s="429"/>
      <c r="H35" s="428">
        <v>5</v>
      </c>
      <c r="I35" s="429"/>
      <c r="J35" s="442">
        <v>5</v>
      </c>
      <c r="K35" s="443"/>
      <c r="L35" s="361">
        <v>5</v>
      </c>
      <c r="M35" s="282"/>
      <c r="N35" s="316"/>
    </row>
    <row r="36" spans="1:26" customHeight="1" ht="26.25">
      <c r="A36" s="347" t="str">
        <f>B36*$Q$27</f>
        <v>0</v>
      </c>
      <c r="B36" s="363"/>
      <c r="C36" s="350" t="str">
        <f>B36*$Q$28</f>
        <v>0</v>
      </c>
      <c r="D36" s="428"/>
      <c r="E36" s="429"/>
      <c r="F36" s="428"/>
      <c r="G36" s="429"/>
      <c r="H36" s="428"/>
      <c r="I36" s="429"/>
      <c r="J36" s="428"/>
      <c r="K36" s="429"/>
      <c r="L36" s="361"/>
      <c r="M36" s="282"/>
      <c r="N36" s="332"/>
    </row>
    <row r="37" spans="1:26" customHeight="1" ht="26.25">
      <c r="A37" s="347" t="str">
        <f>B37*$Q$27</f>
        <v>0</v>
      </c>
      <c r="B37" s="363"/>
      <c r="C37" s="350" t="str">
        <f>B37*$Q$28</f>
        <v>0</v>
      </c>
      <c r="D37" s="442"/>
      <c r="E37" s="458"/>
      <c r="F37" s="442"/>
      <c r="G37" s="458"/>
      <c r="H37" s="442"/>
      <c r="I37" s="458"/>
      <c r="J37" s="428"/>
      <c r="K37" s="429"/>
      <c r="L37" s="361"/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83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84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85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86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87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88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89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90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91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92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93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94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95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96</v>
      </c>
      <c r="I57" s="153" t="str">
        <f>Q29</f>
        <v>0</v>
      </c>
      <c r="J57" s="301" t="str">
        <f>J19</f>
        <v>0</v>
      </c>
      <c r="K57" s="424" t="s">
        <v>97</v>
      </c>
      <c r="L57" s="425"/>
      <c r="M57" s="296"/>
    </row>
    <row r="58" spans="1:26" customHeight="1" ht="13.5">
      <c r="A58" s="302" t="s">
        <v>98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96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99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100</v>
      </c>
      <c r="B64" s="444"/>
      <c r="C64" s="432" t="s">
        <v>101</v>
      </c>
      <c r="D64" s="432"/>
      <c r="E64" s="432"/>
      <c r="G64" s="311" t="s">
        <v>102</v>
      </c>
      <c r="H64" s="431"/>
      <c r="I64" s="431"/>
      <c r="J64" s="431"/>
      <c r="K64" s="67"/>
    </row>
    <row r="65" spans="1:26">
      <c r="L65" s="312" t="s">
        <v>103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104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105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106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107</v>
      </c>
      <c r="M8" s="35"/>
      <c r="N8" s="35"/>
      <c r="O8" s="46"/>
    </row>
    <row r="9" spans="1:73" customHeight="1" ht="21">
      <c r="A9" s="552" t="s">
        <v>108</v>
      </c>
      <c r="B9" s="552"/>
      <c r="C9" s="552"/>
      <c r="D9" s="552"/>
      <c r="E9" s="552"/>
      <c r="F9" s="552"/>
      <c r="G9" s="345" t="s">
        <v>109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110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111</v>
      </c>
      <c r="G20" s="73" t="str">
        <f>IF(Registro!H17="D","DIGITAL",IF(Registro!H17="A","ANALÓGICO","INFORMAR"))</f>
        <v>0</v>
      </c>
      <c r="H20" s="74"/>
      <c r="I20" s="561" t="s">
        <v>112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113</v>
      </c>
      <c r="M21" s="566" t="str">
        <f>IF(Registro!L20&lt;&gt;0,CONCATENATE(Registro!L20," meses"),"Def pelo Cliente")</f>
        <v>0</v>
      </c>
      <c r="N21" s="566"/>
      <c r="O21" s="40" t="s">
        <v>114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115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116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117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118</v>
      </c>
      <c r="F26" s="549"/>
      <c r="G26" s="549"/>
      <c r="H26" s="549"/>
      <c r="I26" s="103" t="s">
        <v>119</v>
      </c>
      <c r="J26" s="549" t="s">
        <v>45</v>
      </c>
      <c r="K26" s="549"/>
      <c r="L26" s="103" t="s">
        <v>50</v>
      </c>
      <c r="O26" s="40" t="s">
        <v>120</v>
      </c>
      <c r="T26" s="44" t="s">
        <v>121</v>
      </c>
      <c r="V26" s="44" t="s">
        <v>122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123</v>
      </c>
      <c r="B29" s="591"/>
      <c r="C29" s="591"/>
      <c r="D29" s="592" t="s">
        <v>124</v>
      </c>
      <c r="E29" s="592"/>
      <c r="F29" s="117" t="str">
        <f>Registro!D26</f>
        <v>0</v>
      </c>
      <c r="G29" s="118" t="s">
        <v>125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126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125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127</v>
      </c>
      <c r="B31" s="579"/>
      <c r="C31" s="584" t="s">
        <v>128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129</v>
      </c>
      <c r="AS31" s="41"/>
      <c r="AT31" s="41"/>
    </row>
    <row r="32" spans="1:73" customHeight="1" ht="15">
      <c r="A32" s="549"/>
      <c r="B32" s="580"/>
      <c r="C32" s="596" t="s">
        <v>130</v>
      </c>
      <c r="D32" s="597"/>
      <c r="E32" s="597"/>
      <c r="F32" s="598" t="s">
        <v>131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132</v>
      </c>
      <c r="K33" s="587"/>
      <c r="L33" s="102" t="s">
        <v>133</v>
      </c>
      <c r="M33" s="549" t="s">
        <v>134</v>
      </c>
      <c r="N33" s="549"/>
      <c r="R33" s="132"/>
      <c r="AQ33" s="41"/>
      <c r="AR33" s="41"/>
      <c r="AS33" s="41"/>
      <c r="AT33" s="41"/>
      <c r="AU33" s="41"/>
      <c r="AV33" s="601" t="s">
        <v>135</v>
      </c>
      <c r="AW33" s="601"/>
      <c r="AX33" s="601"/>
      <c r="AZ33" s="41"/>
      <c r="BA33" s="601" t="s">
        <v>136</v>
      </c>
      <c r="BB33" s="601"/>
      <c r="BC33" s="601"/>
      <c r="BE33" s="145" t="s">
        <v>137</v>
      </c>
      <c r="BG33" s="613" t="s">
        <v>138</v>
      </c>
      <c r="BH33" s="613"/>
    </row>
    <row r="34" spans="1:73" customHeight="1" ht="18">
      <c r="A34" s="133" t="s">
        <v>139</v>
      </c>
      <c r="B34" s="134" t="s">
        <v>140</v>
      </c>
      <c r="C34" s="135" t="s">
        <v>141</v>
      </c>
      <c r="D34" s="61" t="s">
        <v>142</v>
      </c>
      <c r="E34" s="102" t="s">
        <v>143</v>
      </c>
      <c r="F34" s="136" t="s">
        <v>144</v>
      </c>
      <c r="G34" s="136" t="s">
        <v>145</v>
      </c>
      <c r="H34" s="136" t="s">
        <v>144</v>
      </c>
      <c r="I34" s="136" t="s">
        <v>145</v>
      </c>
      <c r="J34" s="137" t="s">
        <v>146</v>
      </c>
      <c r="K34" s="138" t="s">
        <v>147</v>
      </c>
      <c r="L34" s="102" t="s">
        <v>148</v>
      </c>
      <c r="M34" s="549" t="s">
        <v>149</v>
      </c>
      <c r="N34" s="549"/>
      <c r="R34" s="139" t="s">
        <v>150</v>
      </c>
      <c r="S34" s="610" t="s">
        <v>151</v>
      </c>
      <c r="T34" s="611"/>
      <c r="U34" s="140" t="s">
        <v>152</v>
      </c>
      <c r="V34" s="612" t="s">
        <v>153</v>
      </c>
      <c r="W34" s="607"/>
      <c r="X34" s="606" t="s">
        <v>154</v>
      </c>
      <c r="Y34" s="607"/>
      <c r="AA34" s="141" t="s">
        <v>155</v>
      </c>
      <c r="AB34" s="601" t="s">
        <v>78</v>
      </c>
      <c r="AC34" s="601"/>
      <c r="AD34" s="601"/>
      <c r="AE34" s="601"/>
      <c r="AG34" s="602" t="s">
        <v>156</v>
      </c>
      <c r="AH34" s="603"/>
      <c r="AI34" s="603"/>
      <c r="AJ34" s="603"/>
      <c r="AK34" s="142" t="s">
        <v>157</v>
      </c>
      <c r="AL34" s="131"/>
      <c r="AM34" s="601" t="s">
        <v>158</v>
      </c>
      <c r="AN34" s="601"/>
      <c r="AO34" s="601"/>
      <c r="AP34" s="601"/>
      <c r="AQ34" s="143"/>
      <c r="AR34" s="141" t="s">
        <v>159</v>
      </c>
      <c r="AS34" s="41"/>
      <c r="AT34" s="144" t="s">
        <v>135</v>
      </c>
      <c r="AU34" s="41"/>
      <c r="AV34" s="141" t="s">
        <v>160</v>
      </c>
      <c r="AW34" s="141" t="s">
        <v>161</v>
      </c>
      <c r="AX34" s="141" t="s">
        <v>162</v>
      </c>
      <c r="AZ34" s="41"/>
      <c r="BA34" s="141" t="s">
        <v>163</v>
      </c>
      <c r="BB34" s="141" t="s">
        <v>164</v>
      </c>
      <c r="BC34" s="141" t="s">
        <v>165</v>
      </c>
      <c r="BE34" s="145" t="s">
        <v>166</v>
      </c>
      <c r="BG34" s="613"/>
      <c r="BH34" s="613"/>
      <c r="BJ34" s="144" t="s">
        <v>167</v>
      </c>
      <c r="BK34" s="144" t="s">
        <v>168</v>
      </c>
      <c r="BL34" s="141" t="s">
        <v>169</v>
      </c>
      <c r="BN34" s="144" t="s">
        <v>170</v>
      </c>
      <c r="BT34" s="145" t="s">
        <v>171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172</v>
      </c>
      <c r="BH35" s="144" t="s">
        <v>173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174</v>
      </c>
      <c r="BR35" s="141" t="s">
        <v>175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176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177</v>
      </c>
      <c r="C51" s="590"/>
      <c r="D51" s="185" t="str">
        <f>(MAX(AM36:AP46)/Q21)*100</f>
        <v>0</v>
      </c>
      <c r="E51" s="576" t="s">
        <v>178</v>
      </c>
      <c r="F51" s="577"/>
      <c r="G51" s="186" t="str">
        <f>MAX(V36:W46)</f>
        <v>0</v>
      </c>
      <c r="H51" s="63" t="s">
        <v>179</v>
      </c>
      <c r="I51" s="186" t="str">
        <f>MAX(X36:Y46)</f>
        <v>0</v>
      </c>
      <c r="J51" s="576" t="s">
        <v>180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181</v>
      </c>
      <c r="B53" s="589"/>
      <c r="C53" s="191" t="s">
        <v>182</v>
      </c>
      <c r="D53" s="192" t="str">
        <f>INTERCEPT(K36:K46,B36:B46)</f>
        <v>0</v>
      </c>
      <c r="E53" s="136" t="s">
        <v>183</v>
      </c>
      <c r="F53" s="193" t="str">
        <f>SLOPE(K36:K46,B36:B46)</f>
        <v>0</v>
      </c>
      <c r="G53" s="186" t="s">
        <v>184</v>
      </c>
      <c r="H53" s="194" t="str">
        <f>L22</f>
        <v>0</v>
      </c>
      <c r="I53" s="588" t="s">
        <v>185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186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187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188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86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189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190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191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88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89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90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93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192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96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96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193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194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195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196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197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198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199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200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184</v>
      </c>
      <c r="B1" s="629" t="s">
        <v>201</v>
      </c>
      <c r="C1" s="629"/>
      <c r="D1" s="629"/>
      <c r="E1" s="630"/>
    </row>
    <row r="2" spans="1:16131">
      <c r="A2" s="631" t="s">
        <v>202</v>
      </c>
      <c r="B2" s="632"/>
      <c r="C2" s="632"/>
      <c r="D2" s="632"/>
      <c r="E2" s="633"/>
    </row>
    <row r="3" spans="1:16131">
      <c r="A3" s="12"/>
      <c r="B3" s="13" t="s">
        <v>203</v>
      </c>
      <c r="C3" s="13" t="s">
        <v>204</v>
      </c>
      <c r="D3" s="13" t="s">
        <v>203</v>
      </c>
      <c r="E3" s="14" t="s">
        <v>204</v>
      </c>
      <c r="G3" s="15" t="s">
        <v>205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171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206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207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171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208</v>
      </c>
      <c r="C35" s="636"/>
      <c r="D35" s="636"/>
      <c r="E35" s="636"/>
      <c r="F35" s="636"/>
      <c r="G35" s="636"/>
    </row>
    <row r="36" spans="1:16131">
      <c r="A36" s="635" t="s">
        <v>209</v>
      </c>
      <c r="B36" s="19" t="s">
        <v>184</v>
      </c>
      <c r="C36" s="19" t="s">
        <v>201</v>
      </c>
      <c r="D36" s="19" t="s">
        <v>210</v>
      </c>
      <c r="E36" s="20" t="s">
        <v>211</v>
      </c>
      <c r="F36" s="20" t="s">
        <v>212</v>
      </c>
      <c r="G36" s="19" t="s">
        <v>213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214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215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216</v>
      </c>
      <c r="B161" s="21" t="str">
        <f>CORREL(B38:B157,C38:C157)</f>
        <v>0</v>
      </c>
      <c r="C161" s="21" t="s">
        <v>217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218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219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220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221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222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211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223</v>
      </c>
      <c r="B168" s="21" t="str">
        <f>B163*B164/B167</f>
        <v>0</v>
      </c>
      <c r="C168" s="21" t="s">
        <v>224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225</v>
      </c>
      <c r="B169" s="21" t="str">
        <f>A117*B163/B167</f>
        <v>0</v>
      </c>
      <c r="C169" s="21" t="s">
        <v>226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227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185</v>
      </c>
      <c r="B4" s="384">
        <v>184.78</v>
      </c>
      <c r="C4" s="384">
        <v>184.78</v>
      </c>
      <c r="D4" s="384">
        <v>184.77</v>
      </c>
      <c r="E4" s="384">
        <v>184.77</v>
      </c>
    </row>
    <row r="5" spans="1:5">
      <c r="A5" s="343">
        <v>160</v>
      </c>
      <c r="B5" s="384">
        <v>159.78</v>
      </c>
      <c r="C5" s="384">
        <v>159.78</v>
      </c>
      <c r="D5" s="384">
        <v>159.77</v>
      </c>
      <c r="E5" s="384">
        <v>159.77</v>
      </c>
    </row>
    <row r="6" spans="1:5">
      <c r="A6" s="343">
        <v>130</v>
      </c>
      <c r="B6" s="384">
        <v>129.84</v>
      </c>
      <c r="C6" s="384">
        <v>129.84</v>
      </c>
      <c r="D6" s="384">
        <v>129.83</v>
      </c>
      <c r="E6" s="384">
        <v>129.83</v>
      </c>
    </row>
    <row r="7" spans="1:5">
      <c r="A7" s="343">
        <v>105</v>
      </c>
      <c r="B7" s="384">
        <v>104.84</v>
      </c>
      <c r="C7" s="384">
        <v>104.84</v>
      </c>
      <c r="D7" s="384">
        <v>104.84</v>
      </c>
      <c r="E7" s="384">
        <v>104.83</v>
      </c>
    </row>
    <row r="8" spans="1:5">
      <c r="A8" s="343">
        <v>75</v>
      </c>
      <c r="B8" s="384">
        <v>74.84</v>
      </c>
      <c r="C8" s="384">
        <v>74.83</v>
      </c>
      <c r="D8" s="384">
        <v>74.83</v>
      </c>
      <c r="E8" s="384">
        <v>74.83</v>
      </c>
    </row>
    <row r="9" spans="1:5">
      <c r="A9" s="343">
        <v>50</v>
      </c>
      <c r="B9" s="384">
        <v>49.85</v>
      </c>
      <c r="C9" s="384">
        <v>49.85</v>
      </c>
      <c r="D9" s="384">
        <v>49.85</v>
      </c>
      <c r="E9" s="384">
        <v>49.86</v>
      </c>
    </row>
    <row r="10" spans="1:5">
      <c r="A10" s="343">
        <v>15</v>
      </c>
      <c r="B10" s="384">
        <v>14.89</v>
      </c>
      <c r="C10" s="384">
        <v>14.89</v>
      </c>
      <c r="D10" s="384">
        <v>14.89</v>
      </c>
      <c r="E10" s="384">
        <v>14.89</v>
      </c>
    </row>
    <row r="11" spans="1:5">
      <c r="A11" s="343">
        <v>215</v>
      </c>
      <c r="B11" s="384">
        <v>214.84</v>
      </c>
      <c r="C11" s="384">
        <v>214.84</v>
      </c>
      <c r="D11" s="384">
        <v>214.83</v>
      </c>
      <c r="E11" s="384">
        <v>214.83</v>
      </c>
    </row>
    <row r="12" spans="1:5">
      <c r="A12" s="343">
        <v>240</v>
      </c>
      <c r="B12" s="384">
        <v>239.8</v>
      </c>
      <c r="C12" s="384">
        <v>239.8</v>
      </c>
      <c r="D12" s="384">
        <v>239.79</v>
      </c>
      <c r="E12" s="384">
        <v>239.79</v>
      </c>
    </row>
    <row r="13" spans="1:5">
      <c r="A13" s="343">
        <v>270</v>
      </c>
      <c r="B13" s="384">
        <v>270.01</v>
      </c>
      <c r="C13" s="384">
        <v>270.01</v>
      </c>
      <c r="D13" s="384">
        <v>270.01</v>
      </c>
      <c r="E13" s="384">
        <v>270.02</v>
      </c>
    </row>
    <row r="14" spans="1:5">
      <c r="A14" s="343">
        <v>300</v>
      </c>
      <c r="B14" s="384">
        <v>300.1</v>
      </c>
      <c r="C14" s="384">
        <v>300.1</v>
      </c>
      <c r="D14" s="384">
        <v>300.1</v>
      </c>
      <c r="E14" s="384">
        <v>300.1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35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0.01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