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<sst xmlns="http://schemas.openxmlformats.org/spreadsheetml/2006/main" uniqueCount="187">
  <si>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</si>
  <si>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</si>
  <si>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</si>
  <si>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</si>
  <si>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</si>
  <si>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>2021-08-02 10:05:23</t>
  </si>
  <si>
    <t xml:space="preserve">REGISTRO DE MEDIÇÃO </t>
  </si>
  <si>
    <t>DM-35-7-R0</t>
  </si>
  <si>
    <t>PAG 1/2</t>
  </si>
  <si>
    <t>Cálculos_Estatísticos_Ensaios_SIG-ON</t>
  </si>
  <si>
    <t xml:space="preserve">Nº DO CERTIFICADO: </t>
  </si>
  <si>
    <t>2021-00001 WY A</t>
  </si>
  <si>
    <t>Recebido:</t>
  </si>
  <si>
    <t>Executado:</t>
  </si>
  <si>
    <t>OS Nº</t>
  </si>
  <si>
    <t>2/2021</t>
  </si>
  <si>
    <t>DADOS TÉCNICOS DO ITEM</t>
  </si>
  <si>
    <t>OBJETO:</t>
  </si>
  <si>
    <t>Autoclave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</si>
  <si>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</si>
  <si>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</si>
  <si>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</si>
  <si>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</si>
  <si>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</si>
  <si>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EQ-043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</si>
  <si>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</si>
  <si>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</si>
  <si>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</si>
  <si>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</si>
  <si>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</si>
  <si>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</si>
  <si>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</si>
  <si>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</si>
  <si>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</si>
  <si>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</si>
  <si>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</si>
  <si>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</si>
  <si>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</si>
  <si>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</si>
  <si>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</si>
  <si>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</si>
  <si>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</si>
  <si>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</si>
  <si>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</si>
  <si>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</si>
  <si>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</si>
  <si>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</si>
  <si>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</si>
  <si>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</si>
  <si>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</si>
  <si>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</si>
  <si>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</si>
  <si>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</si>
  <si>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</si>
  <si>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</si>
  <si>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</si>
  <si>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</si>
  <si>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</si>
  <si>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</si>
  <si>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</si>
  <si>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</si>
  <si>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</si>
  <si>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</si>
  <si>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</si>
  <si>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</si>
  <si>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</si>
  <si>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</si>
  <si>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</si>
  <si>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</si>
  <si>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</si>
  <si>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</si>
  <si>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</si>
  <si>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</si>
  <si>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</si>
  <si>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</si>
  <si>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Maior temperatura</t>
  </si>
  <si>
    <t>Menor temperatura</t>
  </si>
  <si>
    <t>Média Geral</t>
  </si>
  <si>
    <t>Desv padrão da média</t>
  </si>
  <si>
    <t>Amplitude</t>
  </si>
  <si>
    <t>Uniformidade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</si>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</sst>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</borders>
  <cellStyleXfs count="1">
    <xf numFmtId="0" fontId="0" fillId="0" borderId="0"/>
  </cellStyleXfs>
  <cellXfs count="4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6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7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76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5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6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2" numFmtId="0" fillId="2" borderId="7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4" numFmtId="0" fillId="2" borderId="7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80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8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1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3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82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6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6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6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75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75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76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75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80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81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83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4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4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1" numFmtId="0" fillId="8" borderId="8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6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B6" sqref="B6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9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80" t="s">
        <v>1</v>
      </c>
      <c r="D1" s="381"/>
      <c r="E1" s="381"/>
      <c r="F1" s="381"/>
      <c r="G1" s="381"/>
      <c r="H1" s="381"/>
      <c r="I1" s="381"/>
      <c r="J1" s="381"/>
      <c r="L1" s="147"/>
    </row>
    <row r="2" spans="1:37" customHeight="1" ht="15">
      <c r="A2" s="145"/>
      <c r="B2" s="145"/>
      <c r="C2" s="382"/>
      <c r="D2" s="381"/>
      <c r="E2" s="381"/>
      <c r="F2" s="381"/>
      <c r="G2" s="381"/>
      <c r="H2" s="381"/>
      <c r="I2" s="381"/>
      <c r="J2" s="381"/>
      <c r="L2" s="149" t="s">
        <v>2</v>
      </c>
    </row>
    <row r="3" spans="1:37" customHeight="1" ht="18">
      <c r="A3" s="145"/>
      <c r="B3" s="145"/>
      <c r="C3" s="383" t="s">
        <v>3</v>
      </c>
      <c r="D3" s="381"/>
      <c r="E3" s="381"/>
      <c r="F3" s="381"/>
      <c r="G3" s="381"/>
      <c r="H3" s="381"/>
      <c r="I3" s="381"/>
      <c r="J3" s="381"/>
      <c r="L3" s="149" t="s">
        <v>4</v>
      </c>
    </row>
    <row r="4" spans="1:37" customHeight="1" ht="12.5">
      <c r="A4" s="145"/>
      <c r="B4" s="145" t="s">
        <v>5</v>
      </c>
      <c r="C4" s="150">
        <v>122.8</v>
      </c>
      <c r="D4" s="151">
        <v>122.9</v>
      </c>
      <c r="E4" s="151">
        <v>122.9</v>
      </c>
      <c r="F4" s="151">
        <v>122.8</v>
      </c>
      <c r="G4" s="151">
        <v>122.9</v>
      </c>
      <c r="H4" s="151">
        <v>122.9</v>
      </c>
      <c r="I4" s="151">
        <v>122.9</v>
      </c>
      <c r="J4" s="151">
        <v>123</v>
      </c>
      <c r="K4" s="146">
        <v>122.8</v>
      </c>
      <c r="L4" s="152">
        <v>122.9</v>
      </c>
      <c r="M4" s="148">
        <v>122.9</v>
      </c>
      <c r="N4" s="146">
        <v>123</v>
      </c>
    </row>
    <row r="5" spans="1:37" customHeight="1" ht="21.75">
      <c r="A5" s="153"/>
      <c r="B5" s="154"/>
      <c r="C5" s="387" t="s">
        <v>6</v>
      </c>
      <c r="D5" s="387"/>
      <c r="E5" s="387"/>
      <c r="F5" s="387"/>
      <c r="G5" s="388" t="s">
        <v>7</v>
      </c>
      <c r="H5" s="388"/>
      <c r="I5" s="154"/>
      <c r="J5" s="78"/>
      <c r="K5" s="73"/>
      <c r="L5" s="155" t="s">
        <v>8</v>
      </c>
    </row>
    <row r="6" spans="1:37" customHeight="1" ht="18.75">
      <c r="A6" s="156"/>
      <c r="B6" s="386" t="s">
        <v>9</v>
      </c>
      <c r="C6" s="386"/>
      <c r="D6" s="386"/>
      <c r="E6" s="386"/>
      <c r="F6" s="386"/>
      <c r="G6" s="386"/>
      <c r="H6" s="386"/>
      <c r="I6" s="386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403" t="s">
        <v>10</v>
      </c>
      <c r="B8" s="404"/>
      <c r="C8" s="384" t="s">
        <v>11</v>
      </c>
      <c r="D8" s="385"/>
      <c r="E8" s="320" t="s">
        <v>12</v>
      </c>
      <c r="F8" s="401">
        <v>44216</v>
      </c>
      <c r="G8" s="402"/>
      <c r="H8" s="321" t="s">
        <v>13</v>
      </c>
      <c r="I8" s="401">
        <v>44216</v>
      </c>
      <c r="J8" s="402"/>
      <c r="K8" s="322" t="s">
        <v>14</v>
      </c>
      <c r="L8" s="323" t="s">
        <v>15</v>
      </c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93" t="s">
        <v>16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5"/>
      <c r="O10" s="80"/>
    </row>
    <row r="11" spans="1:37" customHeight="1" ht="21.75">
      <c r="A11" s="161" t="s">
        <v>17</v>
      </c>
      <c r="B11" s="414" t="s">
        <v>18</v>
      </c>
      <c r="C11" s="414"/>
      <c r="D11" s="415"/>
      <c r="E11" s="162" t="s">
        <v>19</v>
      </c>
      <c r="F11" s="324">
        <v>0.1</v>
      </c>
      <c r="G11" s="391" t="s">
        <v>20</v>
      </c>
      <c r="H11" s="392"/>
      <c r="I11" s="325">
        <v>121</v>
      </c>
      <c r="J11" s="405" t="s">
        <v>21</v>
      </c>
      <c r="K11" s="406"/>
      <c r="O11" s="80"/>
    </row>
    <row r="12" spans="1:37" customHeight="1" ht="24.75">
      <c r="A12" s="163" t="s">
        <v>22</v>
      </c>
      <c r="B12" s="389">
        <v>2934</v>
      </c>
      <c r="C12" s="389"/>
      <c r="D12" s="390"/>
      <c r="E12" s="165" t="s">
        <v>23</v>
      </c>
      <c r="F12" s="399" t="s">
        <v>24</v>
      </c>
      <c r="G12" s="400"/>
      <c r="H12" s="165" t="s">
        <v>25</v>
      </c>
      <c r="I12" s="396"/>
      <c r="J12" s="397"/>
      <c r="K12" s="398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70" t="s">
        <v>26</v>
      </c>
      <c r="E14" s="371"/>
      <c r="F14" s="371"/>
      <c r="G14" s="371"/>
      <c r="H14" s="371"/>
      <c r="I14" s="174"/>
      <c r="J14" s="285"/>
    </row>
    <row r="15" spans="1:37" customHeight="1" ht="18">
      <c r="A15" s="294" t="s">
        <v>27</v>
      </c>
      <c r="B15" s="409" t="s">
        <v>28</v>
      </c>
      <c r="C15" s="409"/>
      <c r="D15" s="410"/>
      <c r="E15" s="175" t="s">
        <v>29</v>
      </c>
      <c r="F15" s="407" t="s">
        <v>30</v>
      </c>
      <c r="G15" s="408"/>
      <c r="H15" s="175" t="s">
        <v>31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366" t="s">
        <v>32</v>
      </c>
      <c r="B17" s="367"/>
      <c r="C17" s="367"/>
      <c r="D17" s="367"/>
      <c r="E17" s="367"/>
      <c r="F17" s="367"/>
      <c r="G17" s="367"/>
      <c r="H17" s="367"/>
      <c r="I17" s="367"/>
      <c r="J17" s="368"/>
      <c r="K17" s="186"/>
      <c r="L17" s="186"/>
      <c r="M17" s="184"/>
      <c r="N17" s="68"/>
      <c r="O17" s="187"/>
    </row>
    <row r="18" spans="1:37" customHeight="1" ht="13.5" s="188" customFormat="1">
      <c r="A18" s="307" t="s">
        <v>33</v>
      </c>
      <c r="B18" s="307" t="s">
        <v>34</v>
      </c>
      <c r="C18" s="343" t="s">
        <v>35</v>
      </c>
      <c r="D18" s="344"/>
      <c r="E18" s="292" t="s">
        <v>36</v>
      </c>
      <c r="F18" s="308" t="s">
        <v>37</v>
      </c>
      <c r="G18" s="343" t="s">
        <v>38</v>
      </c>
      <c r="H18" s="344"/>
      <c r="I18" s="308" t="s">
        <v>39</v>
      </c>
      <c r="J18" s="309" t="s">
        <v>40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13" t="s">
        <v>41</v>
      </c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345" t="s">
        <v>42</v>
      </c>
      <c r="B24" s="346"/>
      <c r="C24" s="346"/>
      <c r="D24" s="346"/>
      <c r="E24" s="346"/>
      <c r="F24" s="346"/>
      <c r="G24" s="372" t="s">
        <v>43</v>
      </c>
      <c r="H24" s="346"/>
      <c r="I24" s="346"/>
      <c r="J24" s="346"/>
      <c r="K24" s="346"/>
      <c r="L24" s="373"/>
      <c r="O24" s="80"/>
    </row>
    <row r="25" spans="1:37" customHeight="1" ht="20.25">
      <c r="A25" s="350" t="s">
        <v>44</v>
      </c>
      <c r="B25" s="351"/>
      <c r="C25" s="352" t="s">
        <v>45</v>
      </c>
      <c r="D25" s="353"/>
      <c r="E25" s="353"/>
      <c r="F25" s="353"/>
      <c r="G25" s="375" t="s">
        <v>44</v>
      </c>
      <c r="H25" s="351"/>
      <c r="I25" s="352"/>
      <c r="J25" s="353"/>
      <c r="K25" s="353"/>
      <c r="L25" s="374"/>
      <c r="O25" s="80"/>
    </row>
    <row r="26" spans="1:37" customHeight="1" ht="18">
      <c r="A26" s="361" t="s">
        <v>46</v>
      </c>
      <c r="B26" s="362"/>
      <c r="C26" s="232">
        <v>121</v>
      </c>
      <c r="D26" s="411" t="s">
        <v>47</v>
      </c>
      <c r="E26" s="412"/>
      <c r="F26" s="233"/>
      <c r="G26" s="357" t="s">
        <v>46</v>
      </c>
      <c r="H26" s="362"/>
      <c r="I26" s="234"/>
      <c r="J26" s="411" t="s">
        <v>47</v>
      </c>
      <c r="K26" s="411"/>
      <c r="L26" s="337"/>
      <c r="N26" s="80"/>
      <c r="O26" s="80"/>
    </row>
    <row r="27" spans="1:37" customHeight="1" ht="18">
      <c r="A27" s="192" t="s">
        <v>48</v>
      </c>
      <c r="B27" s="193" t="s">
        <v>49</v>
      </c>
      <c r="C27" s="194" t="s">
        <v>50</v>
      </c>
      <c r="D27" s="195"/>
      <c r="E27" s="193" t="s">
        <v>49</v>
      </c>
      <c r="F27" s="196" t="s">
        <v>50</v>
      </c>
      <c r="G27" s="197"/>
      <c r="H27" s="198" t="s">
        <v>49</v>
      </c>
      <c r="I27" s="199" t="s">
        <v>50</v>
      </c>
      <c r="J27" s="200"/>
      <c r="K27" s="198" t="s">
        <v>49</v>
      </c>
      <c r="L27" s="199" t="s">
        <v>50</v>
      </c>
      <c r="N27" s="80"/>
      <c r="O27" s="80"/>
    </row>
    <row r="28" spans="1:37" customHeight="1" ht="18">
      <c r="A28" s="195" t="s">
        <v>51</v>
      </c>
      <c r="B28" s="201" t="s">
        <v>52</v>
      </c>
      <c r="C28" s="202" t="s">
        <v>52</v>
      </c>
      <c r="D28" s="203" t="s">
        <v>48</v>
      </c>
      <c r="E28" s="201" t="s">
        <v>52</v>
      </c>
      <c r="F28" s="204" t="s">
        <v>52</v>
      </c>
      <c r="G28" s="205" t="s">
        <v>48</v>
      </c>
      <c r="H28" s="201" t="s">
        <v>52</v>
      </c>
      <c r="I28" s="202" t="s">
        <v>52</v>
      </c>
      <c r="J28" s="203" t="s">
        <v>48</v>
      </c>
      <c r="K28" s="201" t="s">
        <v>52</v>
      </c>
      <c r="L28" s="202" t="s">
        <v>52</v>
      </c>
      <c r="N28" s="80"/>
      <c r="O28" s="80"/>
    </row>
    <row r="29" spans="1:37" customHeight="1" ht="18" s="207" customFormat="1">
      <c r="A29" s="235">
        <v>0.5750000000000001</v>
      </c>
      <c r="B29" s="295">
        <v>121.7</v>
      </c>
      <c r="C29" s="237">
        <v>121.9</v>
      </c>
      <c r="D29" s="206" t="str">
        <f>A43+$J$23</f>
        <v>0</v>
      </c>
      <c r="E29" s="295">
        <v>121.9</v>
      </c>
      <c r="F29" s="298">
        <v>121.9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121.6</v>
      </c>
      <c r="C30" s="237">
        <v>121.9</v>
      </c>
      <c r="D30" s="206" t="str">
        <f>D29+$J$23</f>
        <v>0</v>
      </c>
      <c r="E30" s="295">
        <v>121.9</v>
      </c>
      <c r="F30" s="298">
        <v>121.9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121.5</v>
      </c>
      <c r="C31" s="237">
        <v>121.7</v>
      </c>
      <c r="D31" s="206" t="str">
        <f>D30+$J$23</f>
        <v>0</v>
      </c>
      <c r="E31" s="295">
        <v>121.8</v>
      </c>
      <c r="F31" s="298">
        <v>121.8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121.7</v>
      </c>
      <c r="C32" s="237">
        <v>121.8</v>
      </c>
      <c r="D32" s="206" t="str">
        <f>D31+$J$23</f>
        <v>0</v>
      </c>
      <c r="E32" s="295">
        <v>121.7</v>
      </c>
      <c r="F32" s="298">
        <v>121.8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121.7</v>
      </c>
      <c r="C33" s="237">
        <v>121.8</v>
      </c>
      <c r="D33" s="206" t="str">
        <f>D32+$J$23</f>
        <v>0</v>
      </c>
      <c r="E33" s="295">
        <v>121.6</v>
      </c>
      <c r="F33" s="298">
        <v>121.8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121.7</v>
      </c>
      <c r="C34" s="237">
        <v>121.8</v>
      </c>
      <c r="D34" s="206" t="str">
        <f>D33+$J$23</f>
        <v>0</v>
      </c>
      <c r="E34" s="295">
        <v>121.7</v>
      </c>
      <c r="F34" s="298">
        <v>121.9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121.7</v>
      </c>
      <c r="C35" s="237">
        <v>121.9</v>
      </c>
      <c r="D35" s="206" t="str">
        <f>D34+$J$23</f>
        <v>0</v>
      </c>
      <c r="E35" s="295">
        <v>121.6</v>
      </c>
      <c r="F35" s="298">
        <v>121.8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121.6</v>
      </c>
      <c r="C36" s="237">
        <v>121.8</v>
      </c>
      <c r="D36" s="206" t="str">
        <f>D35+$J$23</f>
        <v>0</v>
      </c>
      <c r="E36" s="295">
        <v>121.6</v>
      </c>
      <c r="F36" s="298">
        <v>121.7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121.7</v>
      </c>
      <c r="C37" s="237">
        <v>121.7</v>
      </c>
      <c r="D37" s="206" t="str">
        <f>D36+$J$23</f>
        <v>0</v>
      </c>
      <c r="E37" s="295">
        <v>121.7</v>
      </c>
      <c r="F37" s="298">
        <v>121.8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121.8</v>
      </c>
      <c r="C38" s="237">
        <v>121.7</v>
      </c>
      <c r="D38" s="206" t="str">
        <f>D37+$J$23</f>
        <v>0</v>
      </c>
      <c r="E38" s="295">
        <v>121.8</v>
      </c>
      <c r="F38" s="298">
        <v>121.8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121.8</v>
      </c>
      <c r="C39" s="237">
        <v>121.9</v>
      </c>
      <c r="D39" s="206" t="str">
        <f>D38+$J$23</f>
        <v>0</v>
      </c>
      <c r="E39" s="295">
        <v>121.7</v>
      </c>
      <c r="F39" s="298">
        <v>121.9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121.7</v>
      </c>
      <c r="C40" s="237">
        <v>121.9</v>
      </c>
      <c r="D40" s="206" t="str">
        <f>D39+$J$23</f>
        <v>0</v>
      </c>
      <c r="E40" s="295">
        <v>121.6</v>
      </c>
      <c r="F40" s="298">
        <v>121.9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121.6</v>
      </c>
      <c r="C41" s="237">
        <v>121.8</v>
      </c>
      <c r="D41" s="206" t="str">
        <f>D40+$J$23</f>
        <v>0</v>
      </c>
      <c r="E41" s="295">
        <v>121.6</v>
      </c>
      <c r="F41" s="298">
        <v>121.7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121.7</v>
      </c>
      <c r="C42" s="237">
        <v>121.7</v>
      </c>
      <c r="D42" s="206" t="str">
        <f>D41+$J$23</f>
        <v>0</v>
      </c>
      <c r="E42" s="295">
        <v>121.9</v>
      </c>
      <c r="F42" s="298">
        <v>121.8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121.8</v>
      </c>
      <c r="C43" s="297">
        <v>121.7</v>
      </c>
      <c r="D43" s="206" t="str">
        <f>D42+$J$23</f>
        <v>0</v>
      </c>
      <c r="E43" s="296">
        <v>121.7</v>
      </c>
      <c r="F43" s="297">
        <v>121.9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345" t="s">
        <v>53</v>
      </c>
      <c r="B45" s="346"/>
      <c r="C45" s="346"/>
      <c r="D45" s="346"/>
      <c r="E45" s="346"/>
      <c r="F45" s="346"/>
      <c r="G45" s="347" t="s">
        <v>54</v>
      </c>
      <c r="H45" s="348"/>
      <c r="I45" s="348"/>
      <c r="J45" s="348"/>
      <c r="K45" s="348"/>
      <c r="L45" s="349"/>
      <c r="M45" s="183"/>
    </row>
    <row r="46" spans="1:37" customHeight="1" ht="19.5" s="65" customFormat="1">
      <c r="A46" s="350" t="s">
        <v>44</v>
      </c>
      <c r="B46" s="351"/>
      <c r="C46" s="352" t="s">
        <v>45</v>
      </c>
      <c r="D46" s="353"/>
      <c r="E46" s="353"/>
      <c r="F46" s="354"/>
      <c r="G46" s="355" t="s">
        <v>44</v>
      </c>
      <c r="H46" s="356"/>
      <c r="I46" s="363"/>
      <c r="J46" s="364"/>
      <c r="K46" s="364"/>
      <c r="L46" s="365"/>
      <c r="M46" s="183"/>
    </row>
    <row r="47" spans="1:37" customHeight="1" ht="18" s="65" customFormat="1">
      <c r="A47" s="361" t="s">
        <v>46</v>
      </c>
      <c r="B47" s="362"/>
      <c r="C47" s="232">
        <v>121</v>
      </c>
      <c r="D47" s="218"/>
      <c r="E47" s="219"/>
      <c r="F47" s="220"/>
      <c r="G47" s="359" t="s">
        <v>46</v>
      </c>
      <c r="H47" s="360"/>
      <c r="I47" s="234"/>
      <c r="J47" s="218"/>
      <c r="K47" s="219"/>
      <c r="L47" s="221"/>
      <c r="M47" s="183"/>
    </row>
    <row r="48" spans="1:37" customHeight="1" ht="18" s="65" customFormat="1">
      <c r="A48" s="222" t="s">
        <v>48</v>
      </c>
      <c r="B48" s="198" t="s">
        <v>49</v>
      </c>
      <c r="C48" s="199" t="s">
        <v>50</v>
      </c>
      <c r="D48" s="200"/>
      <c r="E48" s="198" t="s">
        <v>49</v>
      </c>
      <c r="F48" s="223" t="s">
        <v>50</v>
      </c>
      <c r="G48" s="224" t="s">
        <v>48</v>
      </c>
      <c r="H48" s="198" t="s">
        <v>49</v>
      </c>
      <c r="I48" s="199" t="s">
        <v>50</v>
      </c>
      <c r="J48" s="200"/>
      <c r="K48" s="198" t="s">
        <v>49</v>
      </c>
      <c r="L48" s="199" t="s">
        <v>50</v>
      </c>
      <c r="M48" s="183"/>
    </row>
    <row r="49" spans="1:37" customHeight="1" ht="18" s="65" customFormat="1">
      <c r="A49" s="195" t="s">
        <v>51</v>
      </c>
      <c r="B49" s="201" t="s">
        <v>52</v>
      </c>
      <c r="C49" s="202" t="s">
        <v>52</v>
      </c>
      <c r="D49" s="203" t="s">
        <v>48</v>
      </c>
      <c r="E49" s="201" t="s">
        <v>52</v>
      </c>
      <c r="F49" s="204" t="s">
        <v>52</v>
      </c>
      <c r="G49" s="225" t="s">
        <v>51</v>
      </c>
      <c r="H49" s="201" t="s">
        <v>52</v>
      </c>
      <c r="I49" s="202" t="s">
        <v>52</v>
      </c>
      <c r="J49" s="203" t="s">
        <v>48</v>
      </c>
      <c r="K49" s="201" t="s">
        <v>52</v>
      </c>
      <c r="L49" s="202" t="s">
        <v>52</v>
      </c>
      <c r="M49" s="183"/>
    </row>
    <row r="50" spans="1:37" customHeight="1" ht="18" s="65" customFormat="1">
      <c r="A50" s="235">
        <v>0.6368055555555555</v>
      </c>
      <c r="B50" s="295">
        <v>121.7</v>
      </c>
      <c r="C50" s="237">
        <v>121.8</v>
      </c>
      <c r="D50" s="206" t="str">
        <f>A64+$J$23</f>
        <v>0</v>
      </c>
      <c r="E50" s="295">
        <v>121.8</v>
      </c>
      <c r="F50" s="299">
        <v>121.9</v>
      </c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>
        <v>121.8</v>
      </c>
      <c r="C51" s="237">
        <v>121.9</v>
      </c>
      <c r="D51" s="206" t="str">
        <f>D50+$J$23</f>
        <v>0</v>
      </c>
      <c r="E51" s="295">
        <v>121.7</v>
      </c>
      <c r="F51" s="299">
        <v>121.8</v>
      </c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>
        <v>121.7</v>
      </c>
      <c r="C52" s="237">
        <v>121.8</v>
      </c>
      <c r="D52" s="206" t="str">
        <f>D51+$J$23</f>
        <v>0</v>
      </c>
      <c r="E52" s="295">
        <v>121.7</v>
      </c>
      <c r="F52" s="299">
        <v>121.8</v>
      </c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>
        <v>121.8</v>
      </c>
      <c r="C53" s="237">
        <v>121.8</v>
      </c>
      <c r="D53" s="206" t="str">
        <f>D52+$J$23</f>
        <v>0</v>
      </c>
      <c r="E53" s="295">
        <v>121.6</v>
      </c>
      <c r="F53" s="299">
        <v>121.8</v>
      </c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>
        <v>121.7</v>
      </c>
      <c r="C54" s="237">
        <v>121.8</v>
      </c>
      <c r="D54" s="206" t="str">
        <f>D53+$J$23</f>
        <v>0</v>
      </c>
      <c r="E54" s="295">
        <v>121.7</v>
      </c>
      <c r="F54" s="299">
        <v>121.7</v>
      </c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>
        <v>121.7</v>
      </c>
      <c r="C55" s="237">
        <v>121.9</v>
      </c>
      <c r="D55" s="206" t="str">
        <f>D54+$J$23</f>
        <v>0</v>
      </c>
      <c r="E55" s="295">
        <v>121.8</v>
      </c>
      <c r="F55" s="299">
        <v>121.7</v>
      </c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>
        <v>121.7</v>
      </c>
      <c r="C56" s="237">
        <v>121.9</v>
      </c>
      <c r="D56" s="206" t="str">
        <f>D55+$J$23</f>
        <v>0</v>
      </c>
      <c r="E56" s="295">
        <v>121.9</v>
      </c>
      <c r="F56" s="299">
        <v>121.8</v>
      </c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>
        <v>121.6</v>
      </c>
      <c r="C57" s="237">
        <v>121.8</v>
      </c>
      <c r="D57" s="206" t="str">
        <f>D56+$J$23</f>
        <v>0</v>
      </c>
      <c r="E57" s="295">
        <v>121.7</v>
      </c>
      <c r="F57" s="299">
        <v>121.9</v>
      </c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>
        <v>121.6</v>
      </c>
      <c r="C58" s="237">
        <v>121.8</v>
      </c>
      <c r="D58" s="206" t="str">
        <f>D57+$J$23</f>
        <v>0</v>
      </c>
      <c r="E58" s="295">
        <v>121.6</v>
      </c>
      <c r="F58" s="299">
        <v>121.8</v>
      </c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>
        <v>121.8</v>
      </c>
      <c r="C59" s="237">
        <v>121.8</v>
      </c>
      <c r="D59" s="206" t="str">
        <f>D58+$J$23</f>
        <v>0</v>
      </c>
      <c r="E59" s="295">
        <v>121.8</v>
      </c>
      <c r="F59" s="299">
        <v>121.7</v>
      </c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>
        <v>121.8</v>
      </c>
      <c r="C60" s="237">
        <v>121.8</v>
      </c>
      <c r="D60" s="206" t="str">
        <f>D59+$J$23</f>
        <v>0</v>
      </c>
      <c r="E60" s="295">
        <v>121.8</v>
      </c>
      <c r="F60" s="299">
        <v>121.8</v>
      </c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>
        <v>121.6</v>
      </c>
      <c r="C61" s="237">
        <v>121.9</v>
      </c>
      <c r="D61" s="206" t="str">
        <f>D60+$J$23</f>
        <v>0</v>
      </c>
      <c r="E61" s="295">
        <v>121.8</v>
      </c>
      <c r="F61" s="299">
        <v>121.8</v>
      </c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>
        <v>121.6</v>
      </c>
      <c r="C62" s="237">
        <v>121.6</v>
      </c>
      <c r="D62" s="206" t="str">
        <f>D61+$J$23</f>
        <v>0</v>
      </c>
      <c r="E62" s="295">
        <v>121.7</v>
      </c>
      <c r="F62" s="299">
        <v>121.9</v>
      </c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>
        <v>121.7</v>
      </c>
      <c r="C63" s="237">
        <v>121.7</v>
      </c>
      <c r="D63" s="206" t="str">
        <f>D62+$J$23</f>
        <v>0</v>
      </c>
      <c r="E63" s="295">
        <v>121.7</v>
      </c>
      <c r="F63" s="299">
        <v>121.8</v>
      </c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>
        <v>121.8</v>
      </c>
      <c r="C64" s="239">
        <v>121.7</v>
      </c>
      <c r="D64" s="214" t="str">
        <f>D63+$J$23</f>
        <v>0</v>
      </c>
      <c r="E64" s="296">
        <v>121.8</v>
      </c>
      <c r="F64" s="300">
        <v>121.7</v>
      </c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345" t="s">
        <v>55</v>
      </c>
      <c r="B66" s="346"/>
      <c r="C66" s="346"/>
      <c r="D66" s="346"/>
      <c r="E66" s="346"/>
      <c r="F66" s="346"/>
      <c r="G66" s="347" t="s">
        <v>56</v>
      </c>
      <c r="H66" s="348"/>
      <c r="I66" s="348"/>
      <c r="J66" s="348"/>
      <c r="K66" s="348"/>
      <c r="L66" s="378"/>
      <c r="M66" s="183"/>
    </row>
    <row r="67" spans="1:37" customHeight="1" ht="18" s="65" customFormat="1">
      <c r="A67" s="350" t="s">
        <v>44</v>
      </c>
      <c r="B67" s="351"/>
      <c r="C67" s="352" t="s">
        <v>45</v>
      </c>
      <c r="D67" s="353"/>
      <c r="E67" s="353"/>
      <c r="F67" s="353"/>
      <c r="G67" s="375" t="s">
        <v>44</v>
      </c>
      <c r="H67" s="351"/>
      <c r="I67" s="352"/>
      <c r="J67" s="353"/>
      <c r="K67" s="353"/>
      <c r="L67" s="374"/>
      <c r="M67" s="183"/>
    </row>
    <row r="68" spans="1:37" customHeight="1" ht="18" s="65" customFormat="1">
      <c r="A68" s="361" t="s">
        <v>46</v>
      </c>
      <c r="B68" s="358"/>
      <c r="C68" s="242">
        <v>121</v>
      </c>
      <c r="D68" s="343"/>
      <c r="E68" s="376"/>
      <c r="F68" s="376"/>
      <c r="G68" s="357" t="s">
        <v>46</v>
      </c>
      <c r="H68" s="358"/>
      <c r="I68" s="243"/>
      <c r="J68" s="343"/>
      <c r="K68" s="376"/>
      <c r="L68" s="377"/>
      <c r="M68" s="183"/>
    </row>
    <row r="69" spans="1:37" customHeight="1" ht="18" s="65" customFormat="1">
      <c r="A69" s="222" t="s">
        <v>48</v>
      </c>
      <c r="B69" s="198" t="s">
        <v>49</v>
      </c>
      <c r="C69" s="199" t="s">
        <v>50</v>
      </c>
      <c r="D69" s="200"/>
      <c r="E69" s="198" t="s">
        <v>49</v>
      </c>
      <c r="F69" s="223" t="s">
        <v>50</v>
      </c>
      <c r="G69" s="224" t="s">
        <v>48</v>
      </c>
      <c r="H69" s="198" t="s">
        <v>49</v>
      </c>
      <c r="I69" s="199" t="s">
        <v>50</v>
      </c>
      <c r="J69" s="200"/>
      <c r="K69" s="198" t="s">
        <v>49</v>
      </c>
      <c r="L69" s="199" t="s">
        <v>50</v>
      </c>
      <c r="M69" s="183"/>
    </row>
    <row r="70" spans="1:37" customHeight="1" ht="18" s="65" customFormat="1">
      <c r="A70" s="195" t="s">
        <v>51</v>
      </c>
      <c r="B70" s="201" t="s">
        <v>52</v>
      </c>
      <c r="C70" s="202" t="s">
        <v>52</v>
      </c>
      <c r="D70" s="203" t="s">
        <v>48</v>
      </c>
      <c r="E70" s="201" t="s">
        <v>52</v>
      </c>
      <c r="F70" s="204" t="s">
        <v>52</v>
      </c>
      <c r="G70" s="225" t="s">
        <v>51</v>
      </c>
      <c r="H70" s="201" t="s">
        <v>52</v>
      </c>
      <c r="I70" s="202" t="s">
        <v>52</v>
      </c>
      <c r="J70" s="203" t="s">
        <v>48</v>
      </c>
      <c r="K70" s="201" t="s">
        <v>52</v>
      </c>
      <c r="L70" s="202" t="s">
        <v>52</v>
      </c>
      <c r="M70" s="183"/>
    </row>
    <row r="71" spans="1:37" customHeight="1" ht="18" s="65" customFormat="1">
      <c r="A71" s="235">
        <v>0.7027777777777778</v>
      </c>
      <c r="B71" s="301">
        <v>121.8</v>
      </c>
      <c r="C71" s="246">
        <v>121.8</v>
      </c>
      <c r="D71" s="206" t="str">
        <f>A85+$J$23</f>
        <v>0</v>
      </c>
      <c r="E71" s="301">
        <v>121.6</v>
      </c>
      <c r="F71" s="303">
        <v>121.8</v>
      </c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>
        <v>121.9</v>
      </c>
      <c r="C72" s="246">
        <v>121.8</v>
      </c>
      <c r="D72" s="206" t="str">
        <f>D71+$J$23</f>
        <v>0</v>
      </c>
      <c r="E72" s="301">
        <v>121.6</v>
      </c>
      <c r="F72" s="303">
        <v>121.8</v>
      </c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>
        <v>121.7</v>
      </c>
      <c r="C73" s="246">
        <v>121.8</v>
      </c>
      <c r="D73" s="206" t="str">
        <f>D72+$J$23</f>
        <v>0</v>
      </c>
      <c r="E73" s="301">
        <v>121.5</v>
      </c>
      <c r="F73" s="303">
        <v>121.8</v>
      </c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>
        <v>121.7</v>
      </c>
      <c r="C74" s="246">
        <v>121.8</v>
      </c>
      <c r="D74" s="206" t="str">
        <f>D73+$J$23</f>
        <v>0</v>
      </c>
      <c r="E74" s="301">
        <v>121.8</v>
      </c>
      <c r="F74" s="303">
        <v>121.7</v>
      </c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>
        <v>121.8</v>
      </c>
      <c r="C75" s="246">
        <v>121.8</v>
      </c>
      <c r="D75" s="206" t="str">
        <f>D74+$J$23</f>
        <v>0</v>
      </c>
      <c r="E75" s="301">
        <v>121.9</v>
      </c>
      <c r="F75" s="303">
        <v>121.7</v>
      </c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>
        <v>121.9</v>
      </c>
      <c r="C76" s="246">
        <v>121.8</v>
      </c>
      <c r="D76" s="206" t="str">
        <f>D75+$J$23</f>
        <v>0</v>
      </c>
      <c r="E76" s="301">
        <v>121.9</v>
      </c>
      <c r="F76" s="303">
        <v>121.8</v>
      </c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>
        <v>121.8</v>
      </c>
      <c r="C77" s="246">
        <v>121.9</v>
      </c>
      <c r="D77" s="206" t="str">
        <f>D76+$J$23</f>
        <v>0</v>
      </c>
      <c r="E77" s="301">
        <v>121.6</v>
      </c>
      <c r="F77" s="303">
        <v>121.9</v>
      </c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>
        <v>121.8</v>
      </c>
      <c r="C78" s="246">
        <v>121.9</v>
      </c>
      <c r="D78" s="206" t="str">
        <f>D77+$J$23</f>
        <v>0</v>
      </c>
      <c r="E78" s="301">
        <v>121.7</v>
      </c>
      <c r="F78" s="303">
        <v>121.8</v>
      </c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>
        <v>121.6</v>
      </c>
      <c r="C79" s="246">
        <v>121.8</v>
      </c>
      <c r="D79" s="206" t="str">
        <f>D78+$J$23</f>
        <v>0</v>
      </c>
      <c r="E79" s="301">
        <v>121.7</v>
      </c>
      <c r="F79" s="303">
        <v>121.8</v>
      </c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>
        <v>121.7</v>
      </c>
      <c r="C80" s="246">
        <v>121.7</v>
      </c>
      <c r="D80" s="206" t="str">
        <f>D79+$J$23</f>
        <v>0</v>
      </c>
      <c r="E80" s="301">
        <v>121.7</v>
      </c>
      <c r="F80" s="303">
        <v>121.8</v>
      </c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>
        <v>121.8</v>
      </c>
      <c r="C81" s="246">
        <v>121.7</v>
      </c>
      <c r="D81" s="206" t="str">
        <f>D80+$J$23</f>
        <v>0</v>
      </c>
      <c r="E81" s="301">
        <v>121.6</v>
      </c>
      <c r="F81" s="303">
        <v>121.8</v>
      </c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>
        <v>121.8</v>
      </c>
      <c r="C82" s="246">
        <v>121.8</v>
      </c>
      <c r="D82" s="206" t="str">
        <f>D81+$J$23</f>
        <v>0</v>
      </c>
      <c r="E82" s="301">
        <v>121.8</v>
      </c>
      <c r="F82" s="303">
        <v>121.8</v>
      </c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>
        <v>121.7</v>
      </c>
      <c r="C83" s="246">
        <v>121.8</v>
      </c>
      <c r="D83" s="206" t="str">
        <f>D82+$J$23</f>
        <v>0</v>
      </c>
      <c r="E83" s="301">
        <v>121.7</v>
      </c>
      <c r="F83" s="303">
        <v>121.8</v>
      </c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>
        <v>121.7</v>
      </c>
      <c r="C84" s="246">
        <v>121.8</v>
      </c>
      <c r="D84" s="206" t="str">
        <f>D83+$J$23</f>
        <v>0</v>
      </c>
      <c r="E84" s="301">
        <v>121.8</v>
      </c>
      <c r="F84" s="303">
        <v>121.7</v>
      </c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>
        <v>121.7</v>
      </c>
      <c r="C85" s="248">
        <v>121.8</v>
      </c>
      <c r="D85" s="214" t="str">
        <f>D84+$J$23</f>
        <v>0</v>
      </c>
      <c r="E85" s="302">
        <v>121.9</v>
      </c>
      <c r="F85" s="304">
        <v>121.8</v>
      </c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42" t="s">
        <v>57</v>
      </c>
      <c r="C87" s="342"/>
      <c r="D87" s="342"/>
      <c r="E87" s="293"/>
      <c r="F87" s="293"/>
      <c r="G87" s="379"/>
      <c r="H87" s="379"/>
      <c r="I87" s="379"/>
      <c r="J87" s="379"/>
    </row>
    <row r="88" spans="1:37" customHeight="1" ht="20.25">
      <c r="A88" s="319" t="s">
        <v>58</v>
      </c>
      <c r="B88" s="369"/>
      <c r="C88" s="369"/>
      <c r="D88" s="369"/>
      <c r="E88" s="65"/>
      <c r="F88" s="72"/>
      <c r="G88" s="342"/>
      <c r="H88" s="342"/>
      <c r="I88" s="342"/>
      <c r="J88" s="342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7" spans="1:37" customHeight="1" ht="18">
      <c r="L97" s="2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5:D15"/>
    <mergeCell ref="A68:B68"/>
    <mergeCell ref="D68:F68"/>
    <mergeCell ref="D26:E26"/>
    <mergeCell ref="J26:K26"/>
    <mergeCell ref="A22:L22"/>
    <mergeCell ref="A66:F66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A24:F24"/>
    <mergeCell ref="A17:J17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A45:F45"/>
    <mergeCell ref="G45:L45"/>
    <mergeCell ref="A46:B46"/>
    <mergeCell ref="C46:F46"/>
    <mergeCell ref="G46:H46"/>
    <mergeCell ref="G68:H68"/>
    <mergeCell ref="G47:H47"/>
    <mergeCell ref="A47:B47"/>
    <mergeCell ref="A67:B67"/>
    <mergeCell ref="I46:L46"/>
    <mergeCell ref="C25:F25"/>
    <mergeCell ref="G26:H26"/>
    <mergeCell ref="A26:B26"/>
    <mergeCell ref="C18:D18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20" topLeftCell="A21" activePane="bottomLeft" state="frozen"/>
      <selection pane="bottomLeft" activeCell="A21" sqref="A21"/>
    </sheetView>
  </sheetViews>
  <sheetFormatPr defaultRowHeight="14.4" defaultColWidth="9.1796875" outlineLevelRow="0" outlineLevelCol="0"/>
  <cols>
    <col min="1" max="1" width="3" customWidth="true" style="3"/>
    <col min="2" max="2" width="17.089843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6.45312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59</v>
      </c>
      <c r="C1" s="17" t="s">
        <v>60</v>
      </c>
      <c r="D1" s="17" t="s">
        <v>61</v>
      </c>
      <c r="E1" s="17" t="s">
        <v>62</v>
      </c>
      <c r="F1" s="17" t="s">
        <v>63</v>
      </c>
      <c r="G1" s="17" t="s">
        <v>64</v>
      </c>
      <c r="H1" s="17" t="s">
        <v>65</v>
      </c>
      <c r="I1" s="17" t="s">
        <v>66</v>
      </c>
      <c r="J1" s="17" t="s">
        <v>67</v>
      </c>
      <c r="K1" s="18" t="s">
        <v>68</v>
      </c>
      <c r="L1" s="18" t="s">
        <v>69</v>
      </c>
      <c r="M1" s="18" t="s">
        <v>70</v>
      </c>
      <c r="N1" s="18" t="s">
        <v>71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72</v>
      </c>
      <c r="C3" s="8" t="s">
        <v>73</v>
      </c>
      <c r="D3" s="8" t="s">
        <v>74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>
        <v>44216.575</v>
      </c>
      <c r="C4" s="306">
        <v>121.8</v>
      </c>
      <c r="D4" s="306">
        <v>121.7</v>
      </c>
      <c r="E4" s="306">
        <v>121.8</v>
      </c>
      <c r="F4" s="306"/>
      <c r="G4" s="306">
        <v>122.2</v>
      </c>
      <c r="H4" s="306">
        <v>121.8</v>
      </c>
      <c r="I4" s="306">
        <v>121.9</v>
      </c>
      <c r="J4" s="306">
        <v>121.8</v>
      </c>
      <c r="K4" s="306">
        <v>121.7</v>
      </c>
      <c r="L4" s="306">
        <v>121.9</v>
      </c>
      <c r="M4" s="306">
        <v>121.5</v>
      </c>
      <c r="N4" s="306"/>
      <c r="O4" s="9" t="str">
        <f>AVERAGE(C4:N4)</f>
        <v>0</v>
      </c>
      <c r="P4" s="279" t="str">
        <f>IF(B4="","",IF(COUNT(D4:N4)=0,STDEV(C4,Certificado!$B$16),STDEV(C4:N4)))</f>
        <v>0</v>
      </c>
    </row>
    <row r="5" spans="1:18">
      <c r="A5" s="3" t="str">
        <f>A4+1</f>
        <v>0</v>
      </c>
      <c r="B5" s="305">
        <v>44216.57569444444</v>
      </c>
      <c r="C5" s="306">
        <v>121.6</v>
      </c>
      <c r="D5" s="306">
        <v>121.6</v>
      </c>
      <c r="E5" s="306">
        <v>121.7</v>
      </c>
      <c r="F5" s="306"/>
      <c r="G5" s="306">
        <v>121.9</v>
      </c>
      <c r="H5" s="306">
        <v>121.7</v>
      </c>
      <c r="I5" s="306">
        <v>121.8</v>
      </c>
      <c r="J5" s="306">
        <v>121.6</v>
      </c>
      <c r="K5" s="306">
        <v>121.6</v>
      </c>
      <c r="L5" s="306">
        <v>121.9</v>
      </c>
      <c r="M5" s="306">
        <v>121.4</v>
      </c>
      <c r="N5" s="306"/>
      <c r="O5" s="9" t="str">
        <f>AVERAGE(C5:N5)</f>
        <v>0</v>
      </c>
      <c r="P5" s="279" t="str">
        <f>IF(B5="","",IF(COUNT(D5:N5)=0,STDEV(C5,Certificado!$B$16),STDEV(C5:N5)))</f>
        <v>0</v>
      </c>
    </row>
    <row r="6" spans="1:18">
      <c r="A6" s="3" t="str">
        <f>A5+1</f>
        <v>0</v>
      </c>
      <c r="B6" s="305">
        <v>44216.57638888889</v>
      </c>
      <c r="C6" s="306">
        <v>121.6</v>
      </c>
      <c r="D6" s="306">
        <v>121.5</v>
      </c>
      <c r="E6" s="306">
        <v>121.6</v>
      </c>
      <c r="F6" s="306"/>
      <c r="G6" s="306">
        <v>122</v>
      </c>
      <c r="H6" s="306">
        <v>121.7</v>
      </c>
      <c r="I6" s="306">
        <v>121.7</v>
      </c>
      <c r="J6" s="306">
        <v>121.6</v>
      </c>
      <c r="K6" s="306">
        <v>121.6</v>
      </c>
      <c r="L6" s="306">
        <v>121.8</v>
      </c>
      <c r="M6" s="306">
        <v>121.4</v>
      </c>
      <c r="N6" s="306"/>
      <c r="O6" s="9" t="str">
        <f>AVERAGE(C6:N6)</f>
        <v>0</v>
      </c>
      <c r="P6" s="279" t="str">
        <f>IF(B6="","",IF(COUNT(D6:N6)=0,STDEV(C6,Certificado!$B$16),STDEV(C6:N6)))</f>
        <v>0</v>
      </c>
    </row>
    <row r="7" spans="1:18">
      <c r="A7" s="3" t="str">
        <f>A6+1</f>
        <v>0</v>
      </c>
      <c r="B7" s="305">
        <v>44216.57708333333</v>
      </c>
      <c r="C7" s="306">
        <v>121.7</v>
      </c>
      <c r="D7" s="306">
        <v>121.7</v>
      </c>
      <c r="E7" s="306">
        <v>121.8</v>
      </c>
      <c r="F7" s="306"/>
      <c r="G7" s="306">
        <v>122.2</v>
      </c>
      <c r="H7" s="306">
        <v>121.9</v>
      </c>
      <c r="I7" s="306">
        <v>121.9</v>
      </c>
      <c r="J7" s="306">
        <v>121.8</v>
      </c>
      <c r="K7" s="306">
        <v>121.7</v>
      </c>
      <c r="L7" s="306">
        <v>122</v>
      </c>
      <c r="M7" s="306">
        <v>121.5</v>
      </c>
      <c r="N7" s="306"/>
      <c r="O7" s="9" t="str">
        <f>AVERAGE(C7:N7)</f>
        <v>0</v>
      </c>
      <c r="P7" s="279" t="str">
        <f>IF(B7="","",IF(COUNT(D7:N7)=0,STDEV(C7,Certificado!$B$16),STDEV(C7:N7)))</f>
        <v>0</v>
      </c>
    </row>
    <row r="8" spans="1:18">
      <c r="A8" s="3" t="str">
        <f>A7+1</f>
        <v>0</v>
      </c>
      <c r="B8" s="305">
        <v>44216.57777777778</v>
      </c>
      <c r="C8" s="306">
        <v>121.7</v>
      </c>
      <c r="D8" s="306">
        <v>121.6</v>
      </c>
      <c r="E8" s="306">
        <v>121.8</v>
      </c>
      <c r="F8" s="306"/>
      <c r="G8" s="306">
        <v>122</v>
      </c>
      <c r="H8" s="306">
        <v>121.9</v>
      </c>
      <c r="I8" s="306">
        <v>121.9</v>
      </c>
      <c r="J8" s="306">
        <v>121.8</v>
      </c>
      <c r="K8" s="306">
        <v>121.7</v>
      </c>
      <c r="L8" s="306">
        <v>122</v>
      </c>
      <c r="M8" s="306">
        <v>121.5</v>
      </c>
      <c r="N8" s="306"/>
      <c r="O8" s="9" t="str">
        <f>AVERAGE(C8:N8)</f>
        <v>0</v>
      </c>
      <c r="P8" s="279" t="str">
        <f>IF(B8="","",IF(COUNT(D8:N8)=0,STDEV(C8,Certificado!$B$16),STDEV(C8:N8)))</f>
        <v>0</v>
      </c>
    </row>
    <row r="9" spans="1:18">
      <c r="A9" s="3" t="str">
        <f>A8+1</f>
        <v>0</v>
      </c>
      <c r="B9" s="305">
        <v>44216.57847222222</v>
      </c>
      <c r="C9" s="306">
        <v>121.7</v>
      </c>
      <c r="D9" s="306">
        <v>121.7</v>
      </c>
      <c r="E9" s="306">
        <v>121.8</v>
      </c>
      <c r="F9" s="306"/>
      <c r="G9" s="306">
        <v>122.2</v>
      </c>
      <c r="H9" s="306">
        <v>121.9</v>
      </c>
      <c r="I9" s="306">
        <v>121.9</v>
      </c>
      <c r="J9" s="306">
        <v>121.8</v>
      </c>
      <c r="K9" s="306">
        <v>121.7</v>
      </c>
      <c r="L9" s="306">
        <v>121.9</v>
      </c>
      <c r="M9" s="306">
        <v>121.5</v>
      </c>
      <c r="N9" s="306"/>
      <c r="O9" s="9" t="str">
        <f>AVERAGE(C9:N9)</f>
        <v>0</v>
      </c>
      <c r="P9" s="279" t="str">
        <f>IF(B9="","",IF(COUNT(D9:N9)=0,STDEV(C9,Certificado!$B$16),STDEV(C9:N9)))</f>
        <v>0</v>
      </c>
    </row>
    <row r="10" spans="1:18">
      <c r="A10" s="3" t="str">
        <f>A9+1</f>
        <v>0</v>
      </c>
      <c r="B10" s="305">
        <v>44216.57916666667</v>
      </c>
      <c r="C10" s="306">
        <v>121.8</v>
      </c>
      <c r="D10" s="306">
        <v>121.7</v>
      </c>
      <c r="E10" s="306">
        <v>121.8</v>
      </c>
      <c r="F10" s="306"/>
      <c r="G10" s="306">
        <v>122.1</v>
      </c>
      <c r="H10" s="306">
        <v>121.9</v>
      </c>
      <c r="I10" s="306">
        <v>121.9</v>
      </c>
      <c r="J10" s="306">
        <v>121.8</v>
      </c>
      <c r="K10" s="306">
        <v>121.8</v>
      </c>
      <c r="L10" s="306">
        <v>122</v>
      </c>
      <c r="M10" s="306">
        <v>121.6</v>
      </c>
      <c r="N10" s="306"/>
      <c r="O10" s="9" t="str">
        <f>AVERAGE(C10:N10)</f>
        <v>0</v>
      </c>
      <c r="P10" s="279" t="str">
        <f>IF(B10="","",IF(COUNT(D10:N10)=0,STDEV(C10,Certificado!$B$16),STDEV(C10:N10)))</f>
        <v>0</v>
      </c>
    </row>
    <row r="11" spans="1:18">
      <c r="A11" s="3" t="str">
        <f>A10+1</f>
        <v>0</v>
      </c>
      <c r="B11" s="305">
        <v>44216.57986111111</v>
      </c>
      <c r="C11" s="306">
        <v>121.6</v>
      </c>
      <c r="D11" s="306">
        <v>121.5</v>
      </c>
      <c r="E11" s="306">
        <v>121.7</v>
      </c>
      <c r="F11" s="306"/>
      <c r="G11" s="306">
        <v>122.1</v>
      </c>
      <c r="H11" s="306">
        <v>121.8</v>
      </c>
      <c r="I11" s="306">
        <v>121.9</v>
      </c>
      <c r="J11" s="306">
        <v>121.7</v>
      </c>
      <c r="K11" s="306">
        <v>121.7</v>
      </c>
      <c r="L11" s="306">
        <v>121.9</v>
      </c>
      <c r="M11" s="306">
        <v>121.4</v>
      </c>
      <c r="N11" s="306"/>
      <c r="O11" s="9" t="str">
        <f>AVERAGE(C11:N11)</f>
        <v>0</v>
      </c>
      <c r="P11" s="279" t="str">
        <f>IF(B11="","",IF(COUNT(D11:N11)=0,STDEV(C11,Certificado!$B$16),STDEV(C11:N11)))</f>
        <v>0</v>
      </c>
    </row>
    <row r="12" spans="1:18">
      <c r="A12" s="3" t="str">
        <f>A11+1</f>
        <v>0</v>
      </c>
      <c r="B12" s="305">
        <v>44216.58055555556</v>
      </c>
      <c r="C12" s="306">
        <v>121.7</v>
      </c>
      <c r="D12" s="306">
        <v>121.6</v>
      </c>
      <c r="E12" s="306">
        <v>121.7</v>
      </c>
      <c r="F12" s="306"/>
      <c r="G12" s="306">
        <v>122.2</v>
      </c>
      <c r="H12" s="306">
        <v>121.8</v>
      </c>
      <c r="I12" s="306">
        <v>121.9</v>
      </c>
      <c r="J12" s="306">
        <v>121.7</v>
      </c>
      <c r="K12" s="306">
        <v>121.7</v>
      </c>
      <c r="L12" s="306">
        <v>121.9</v>
      </c>
      <c r="M12" s="306">
        <v>121.5</v>
      </c>
      <c r="N12" s="306"/>
      <c r="O12" s="9" t="str">
        <f>AVERAGE(C12:N12)</f>
        <v>0</v>
      </c>
      <c r="P12" s="279" t="str">
        <f>IF(B12="","",IF(COUNT(D12:N12)=0,STDEV(C12,Certificado!$B$16),STDEV(C12:N12)))</f>
        <v>0</v>
      </c>
    </row>
    <row r="13" spans="1:18">
      <c r="A13" s="3" t="str">
        <f>A12+1</f>
        <v>0</v>
      </c>
      <c r="B13" s="305">
        <v>44216.58125</v>
      </c>
      <c r="C13" s="306">
        <v>121.8</v>
      </c>
      <c r="D13" s="306">
        <v>121.7</v>
      </c>
      <c r="E13" s="306">
        <v>121.9</v>
      </c>
      <c r="F13" s="306"/>
      <c r="G13" s="306">
        <v>122.3</v>
      </c>
      <c r="H13" s="306">
        <v>121.9</v>
      </c>
      <c r="I13" s="306">
        <v>122</v>
      </c>
      <c r="J13" s="306">
        <v>121.8</v>
      </c>
      <c r="K13" s="306">
        <v>121.8</v>
      </c>
      <c r="L13" s="306">
        <v>122</v>
      </c>
      <c r="M13" s="306">
        <v>121.6</v>
      </c>
      <c r="N13" s="306"/>
      <c r="O13" s="9" t="str">
        <f>AVERAGE(C13:N13)</f>
        <v>0</v>
      </c>
      <c r="P13" s="279" t="str">
        <f>IF(B13="","",IF(COUNT(D13:N13)=0,STDEV(C13,Certificado!$B$16),STDEV(C13:N13)))</f>
        <v>0</v>
      </c>
    </row>
    <row r="14" spans="1:18">
      <c r="A14" s="3" t="str">
        <f>A13+1</f>
        <v>0</v>
      </c>
      <c r="B14" s="305">
        <v>44216.58194444444</v>
      </c>
      <c r="C14" s="306">
        <v>121.8</v>
      </c>
      <c r="D14" s="306">
        <v>121.7</v>
      </c>
      <c r="E14" s="306">
        <v>121.8</v>
      </c>
      <c r="F14" s="306"/>
      <c r="G14" s="306">
        <v>122.5</v>
      </c>
      <c r="H14" s="306">
        <v>121.9</v>
      </c>
      <c r="I14" s="306">
        <v>121.9</v>
      </c>
      <c r="J14" s="306">
        <v>121.8</v>
      </c>
      <c r="K14" s="306">
        <v>121.8</v>
      </c>
      <c r="L14" s="306">
        <v>122</v>
      </c>
      <c r="M14" s="306">
        <v>121.6</v>
      </c>
      <c r="N14" s="306"/>
      <c r="O14" s="9" t="str">
        <f>AVERAGE(C14:N14)</f>
        <v>0</v>
      </c>
      <c r="P14" s="279" t="str">
        <f>IF(B14="","",IF(COUNT(D14:N14)=0,STDEV(C14,Certificado!$B$16),STDEV(C14:N14)))</f>
        <v>0</v>
      </c>
    </row>
    <row r="15" spans="1:18">
      <c r="A15" s="3" t="str">
        <f>A14+1</f>
        <v>0</v>
      </c>
      <c r="B15" s="305">
        <v>44216.58263888889</v>
      </c>
      <c r="C15" s="306">
        <v>121.8</v>
      </c>
      <c r="D15" s="306">
        <v>121.8</v>
      </c>
      <c r="E15" s="306">
        <v>121.8</v>
      </c>
      <c r="F15" s="306"/>
      <c r="G15" s="306">
        <v>122.2</v>
      </c>
      <c r="H15" s="306">
        <v>121.9</v>
      </c>
      <c r="I15" s="306">
        <v>121.9</v>
      </c>
      <c r="J15" s="306">
        <v>121.8</v>
      </c>
      <c r="K15" s="306">
        <v>121.7</v>
      </c>
      <c r="L15" s="306">
        <v>121.9</v>
      </c>
      <c r="M15" s="306">
        <v>121.5</v>
      </c>
      <c r="N15" s="306"/>
      <c r="O15" s="9" t="str">
        <f>AVERAGE(C15:N15)</f>
        <v>0</v>
      </c>
      <c r="P15" s="279" t="str">
        <f>IF(B15="","",IF(COUNT(D15:N15)=0,STDEV(C15,Certificado!$B$16),STDEV(C15:N15)))</f>
        <v>0</v>
      </c>
    </row>
    <row r="16" spans="1:18">
      <c r="A16" s="3" t="str">
        <f>A15+1</f>
        <v>0</v>
      </c>
      <c r="B16" s="305">
        <v>44216.58333333334</v>
      </c>
      <c r="C16" s="306">
        <v>121.6</v>
      </c>
      <c r="D16" s="306">
        <v>121.6</v>
      </c>
      <c r="E16" s="306">
        <v>121.7</v>
      </c>
      <c r="F16" s="306"/>
      <c r="G16" s="306">
        <v>122.1</v>
      </c>
      <c r="H16" s="306">
        <v>121.8</v>
      </c>
      <c r="I16" s="306">
        <v>121.8</v>
      </c>
      <c r="J16" s="306">
        <v>121.7</v>
      </c>
      <c r="K16" s="306">
        <v>121.7</v>
      </c>
      <c r="L16" s="306">
        <v>121.9</v>
      </c>
      <c r="M16" s="306">
        <v>121.5</v>
      </c>
      <c r="N16" s="306"/>
      <c r="O16" s="9" t="str">
        <f>AVERAGE(C16:N16)</f>
        <v>0</v>
      </c>
      <c r="P16" s="279" t="str">
        <f>IF(B16="","",IF(COUNT(D16:N16)=0,STDEV(C16,Certificado!$B$16),STDEV(C16:N16)))</f>
        <v>0</v>
      </c>
    </row>
    <row r="17" spans="1:18">
      <c r="A17" s="3" t="str">
        <f>A16+1</f>
        <v>0</v>
      </c>
      <c r="B17" s="305">
        <v>44216.58402777778</v>
      </c>
      <c r="C17" s="306">
        <v>121.7</v>
      </c>
      <c r="D17" s="306">
        <v>121.6</v>
      </c>
      <c r="E17" s="306">
        <v>121.7</v>
      </c>
      <c r="F17" s="306"/>
      <c r="G17" s="306">
        <v>122.1</v>
      </c>
      <c r="H17" s="306">
        <v>121.8</v>
      </c>
      <c r="I17" s="306">
        <v>121.9</v>
      </c>
      <c r="J17" s="306">
        <v>121.7</v>
      </c>
      <c r="K17" s="306">
        <v>121.7</v>
      </c>
      <c r="L17" s="306">
        <v>121.9</v>
      </c>
      <c r="M17" s="306">
        <v>121.5</v>
      </c>
      <c r="N17" s="306"/>
      <c r="O17" s="9" t="str">
        <f>AVERAGE(C17:N17)</f>
        <v>0</v>
      </c>
      <c r="P17" s="279" t="str">
        <f>IF(B17="","",IF(COUNT(D17:N17)=0,STDEV(C17,Certificado!$B$16),STDEV(C17:N17)))</f>
        <v>0</v>
      </c>
    </row>
    <row r="18" spans="1:18">
      <c r="A18" s="3" t="str">
        <f>A17+1</f>
        <v>0</v>
      </c>
      <c r="B18" s="305">
        <v>44216.58472222222</v>
      </c>
      <c r="C18" s="306">
        <v>121.8</v>
      </c>
      <c r="D18" s="306">
        <v>121.8</v>
      </c>
      <c r="E18" s="306">
        <v>121.9</v>
      </c>
      <c r="F18" s="306"/>
      <c r="G18" s="306">
        <v>122.3</v>
      </c>
      <c r="H18" s="306">
        <v>121.9</v>
      </c>
      <c r="I18" s="306">
        <v>122</v>
      </c>
      <c r="J18" s="306">
        <v>121.9</v>
      </c>
      <c r="K18" s="306">
        <v>121.8</v>
      </c>
      <c r="L18" s="306">
        <v>122.1</v>
      </c>
      <c r="M18" s="306">
        <v>121.7</v>
      </c>
      <c r="N18" s="306"/>
      <c r="O18" s="9" t="str">
        <f>AVERAGE(C18:N18)</f>
        <v>0</v>
      </c>
      <c r="P18" s="279" t="str">
        <f>IF(B18="","",IF(COUNT(D18:N18)=0,STDEV(C18,Certificado!$B$16),STDEV(C18:N18)))</f>
        <v>0</v>
      </c>
    </row>
    <row r="19" spans="1:18">
      <c r="A19" s="3" t="str">
        <f>A18+1</f>
        <v>0</v>
      </c>
      <c r="B19" s="305">
        <v>44216.58541666667</v>
      </c>
      <c r="C19" s="306">
        <v>121.9</v>
      </c>
      <c r="D19" s="306">
        <v>121.8</v>
      </c>
      <c r="E19" s="306">
        <v>122</v>
      </c>
      <c r="F19" s="306"/>
      <c r="G19" s="306">
        <v>122.3</v>
      </c>
      <c r="H19" s="306">
        <v>121.9</v>
      </c>
      <c r="I19" s="306">
        <v>122.1</v>
      </c>
      <c r="J19" s="306">
        <v>121.9</v>
      </c>
      <c r="K19" s="306">
        <v>121.9</v>
      </c>
      <c r="L19" s="306">
        <v>122.1</v>
      </c>
      <c r="M19" s="306">
        <v>121.7</v>
      </c>
      <c r="N19" s="306"/>
      <c r="O19" s="9" t="str">
        <f>AVERAGE(C19:N19)</f>
        <v>0</v>
      </c>
      <c r="P19" s="279" t="str">
        <f>IF(B19="","",IF(COUNT(D19:N19)=0,STDEV(C19,Certificado!$B$16),STDEV(C19:N19)))</f>
        <v>0</v>
      </c>
    </row>
    <row r="20" spans="1:18">
      <c r="A20" s="3" t="str">
        <f>A19+1</f>
        <v>0</v>
      </c>
      <c r="B20" s="305">
        <v>44216.58611111111</v>
      </c>
      <c r="C20" s="306">
        <v>121.9</v>
      </c>
      <c r="D20" s="306">
        <v>121.9</v>
      </c>
      <c r="E20" s="306">
        <v>122</v>
      </c>
      <c r="F20" s="306"/>
      <c r="G20" s="306">
        <v>122.4</v>
      </c>
      <c r="H20" s="306">
        <v>122.1</v>
      </c>
      <c r="I20" s="306">
        <v>122.1</v>
      </c>
      <c r="J20" s="306">
        <v>122</v>
      </c>
      <c r="K20" s="306">
        <v>121.9</v>
      </c>
      <c r="L20" s="306">
        <v>122.2</v>
      </c>
      <c r="M20" s="306">
        <v>121.8</v>
      </c>
      <c r="N20" s="306"/>
      <c r="O20" s="9" t="str">
        <f>AVERAGE(C20:N20)</f>
        <v>0</v>
      </c>
      <c r="P20" s="279" t="str">
        <f>IF(B20="","",IF(COUNT(D20:N20)=0,STDEV(C20,Certificado!$B$16),STDEV(C20:N20)))</f>
        <v>0</v>
      </c>
    </row>
    <row r="21" spans="1:18">
      <c r="A21" s="3" t="str">
        <f>A20+1</f>
        <v>0</v>
      </c>
      <c r="B21" s="305">
        <v>44216.58680555555</v>
      </c>
      <c r="C21" s="306">
        <v>121.8</v>
      </c>
      <c r="D21" s="306">
        <v>121.7</v>
      </c>
      <c r="E21" s="306">
        <v>121.8</v>
      </c>
      <c r="F21" s="306"/>
      <c r="G21" s="306">
        <v>122.2</v>
      </c>
      <c r="H21" s="306">
        <v>122</v>
      </c>
      <c r="I21" s="306">
        <v>122</v>
      </c>
      <c r="J21" s="306">
        <v>121.8</v>
      </c>
      <c r="K21" s="306">
        <v>121.8</v>
      </c>
      <c r="L21" s="306">
        <v>122</v>
      </c>
      <c r="M21" s="306">
        <v>121.8</v>
      </c>
      <c r="N21" s="306"/>
      <c r="O21" s="9" t="str">
        <f>AVERAGE(C21:N21)</f>
        <v>0</v>
      </c>
      <c r="P21" s="279" t="str">
        <f>IF(B21="","",IF(COUNT(D21:N21)=0,STDEV(C21,Certificado!$B$16),STDEV(C21:N21)))</f>
        <v>0</v>
      </c>
    </row>
    <row r="22" spans="1:18">
      <c r="A22" s="3" t="str">
        <f>A21+1</f>
        <v>0</v>
      </c>
      <c r="B22" s="305">
        <v>44216.5875</v>
      </c>
      <c r="C22" s="306">
        <v>121.8</v>
      </c>
      <c r="D22" s="306">
        <v>121.7</v>
      </c>
      <c r="E22" s="306">
        <v>121.8</v>
      </c>
      <c r="F22" s="306"/>
      <c r="G22" s="306">
        <v>122.2</v>
      </c>
      <c r="H22" s="306">
        <v>121.9</v>
      </c>
      <c r="I22" s="306">
        <v>121.9</v>
      </c>
      <c r="J22" s="306">
        <v>121.8</v>
      </c>
      <c r="K22" s="306">
        <v>121.7</v>
      </c>
      <c r="L22" s="306">
        <v>122</v>
      </c>
      <c r="M22" s="306">
        <v>121.6</v>
      </c>
      <c r="N22" s="306"/>
      <c r="O22" s="9" t="str">
        <f>AVERAGE(C22:N22)</f>
        <v>0</v>
      </c>
      <c r="P22" s="279" t="str">
        <f>IF(B22="","",IF(COUNT(D22:N22)=0,STDEV(C22,Certificado!$B$16),STDEV(C22:N22)))</f>
        <v>0</v>
      </c>
    </row>
    <row r="23" spans="1:18">
      <c r="A23" s="3" t="str">
        <f>A22+1</f>
        <v>0</v>
      </c>
      <c r="B23" s="305">
        <v>44216.58819444444</v>
      </c>
      <c r="C23" s="306">
        <v>121.7</v>
      </c>
      <c r="D23" s="306">
        <v>121.6</v>
      </c>
      <c r="E23" s="306">
        <v>121.8</v>
      </c>
      <c r="F23" s="306"/>
      <c r="G23" s="306">
        <v>122.1</v>
      </c>
      <c r="H23" s="306">
        <v>121.9</v>
      </c>
      <c r="I23" s="306">
        <v>121.9</v>
      </c>
      <c r="J23" s="306">
        <v>121.7</v>
      </c>
      <c r="K23" s="306">
        <v>121.7</v>
      </c>
      <c r="L23" s="306">
        <v>122</v>
      </c>
      <c r="M23" s="306">
        <v>121.6</v>
      </c>
      <c r="N23" s="306"/>
      <c r="O23" s="9" t="str">
        <f>AVERAGE(C23:N23)</f>
        <v>0</v>
      </c>
      <c r="P23" s="279" t="str">
        <f>IF(B23="","",IF(COUNT(D23:N23)=0,STDEV(C23,Certificado!$B$16),STDEV(C23:N23)))</f>
        <v>0</v>
      </c>
    </row>
    <row r="24" spans="1:18">
      <c r="A24" s="3" t="str">
        <f>A23+1</f>
        <v>0</v>
      </c>
      <c r="B24" s="305">
        <v>44216.58888888889</v>
      </c>
      <c r="C24" s="306">
        <v>121.7</v>
      </c>
      <c r="D24" s="306">
        <v>121.7</v>
      </c>
      <c r="E24" s="306">
        <v>121.8</v>
      </c>
      <c r="F24" s="306"/>
      <c r="G24" s="306">
        <v>122.2</v>
      </c>
      <c r="H24" s="306">
        <v>121.8</v>
      </c>
      <c r="I24" s="306">
        <v>121.9</v>
      </c>
      <c r="J24" s="306">
        <v>121.8</v>
      </c>
      <c r="K24" s="306">
        <v>121.7</v>
      </c>
      <c r="L24" s="306">
        <v>122.1</v>
      </c>
      <c r="M24" s="306">
        <v>121.5</v>
      </c>
      <c r="N24" s="306"/>
      <c r="O24" s="9" t="str">
        <f>AVERAGE(C24:N24)</f>
        <v>0</v>
      </c>
      <c r="P24" s="279" t="str">
        <f>IF(B24="","",IF(COUNT(D24:N24)=0,STDEV(C24,Certificado!$B$16),STDEV(C24:N24)))</f>
        <v>0</v>
      </c>
    </row>
    <row r="25" spans="1:18">
      <c r="A25" s="3" t="str">
        <f>A24+1</f>
        <v>0</v>
      </c>
      <c r="B25" s="305">
        <v>44216.58958333333</v>
      </c>
      <c r="C25" s="306">
        <v>121.6</v>
      </c>
      <c r="D25" s="306">
        <v>121.6</v>
      </c>
      <c r="E25" s="306">
        <v>121.7</v>
      </c>
      <c r="F25" s="306"/>
      <c r="G25" s="306">
        <v>122.1</v>
      </c>
      <c r="H25" s="306">
        <v>121.7</v>
      </c>
      <c r="I25" s="306">
        <v>121.7</v>
      </c>
      <c r="J25" s="306">
        <v>121.6</v>
      </c>
      <c r="K25" s="306">
        <v>121.6</v>
      </c>
      <c r="L25" s="306">
        <v>121.8</v>
      </c>
      <c r="M25" s="306">
        <v>121.4</v>
      </c>
      <c r="N25" s="306"/>
      <c r="O25" s="9" t="str">
        <f>AVERAGE(C25:N25)</f>
        <v>0</v>
      </c>
      <c r="P25" s="279" t="str">
        <f>IF(B25="","",IF(COUNT(D25:N25)=0,STDEV(C25,Certificado!$B$16),STDEV(C25:N25)))</f>
        <v>0</v>
      </c>
    </row>
    <row r="26" spans="1:18">
      <c r="A26" s="3" t="str">
        <f>A25+1</f>
        <v>0</v>
      </c>
      <c r="B26" s="305">
        <v>44216.59027777778</v>
      </c>
      <c r="C26" s="306">
        <v>121.6</v>
      </c>
      <c r="D26" s="306">
        <v>121.5</v>
      </c>
      <c r="E26" s="306">
        <v>121.6</v>
      </c>
      <c r="F26" s="306"/>
      <c r="G26" s="306">
        <v>122</v>
      </c>
      <c r="H26" s="306">
        <v>121.7</v>
      </c>
      <c r="I26" s="306">
        <v>121.8</v>
      </c>
      <c r="J26" s="306">
        <v>121.6</v>
      </c>
      <c r="K26" s="306">
        <v>121.6</v>
      </c>
      <c r="L26" s="306">
        <v>121.8</v>
      </c>
      <c r="M26" s="306">
        <v>121.4</v>
      </c>
      <c r="N26" s="306"/>
      <c r="O26" s="9" t="str">
        <f>AVERAGE(C26:N26)</f>
        <v>0</v>
      </c>
      <c r="P26" s="279" t="str">
        <f>IF(B26="","",IF(COUNT(D26:N26)=0,STDEV(C26,Certificado!$B$16),STDEV(C26:N26)))</f>
        <v>0</v>
      </c>
    </row>
    <row r="27" spans="1:18">
      <c r="A27" s="3" t="str">
        <f>A26+1</f>
        <v>0</v>
      </c>
      <c r="B27" s="305">
        <v>44216.59097222222</v>
      </c>
      <c r="C27" s="306">
        <v>121.7</v>
      </c>
      <c r="D27" s="306">
        <v>121.7</v>
      </c>
      <c r="E27" s="306">
        <v>121.8</v>
      </c>
      <c r="F27" s="306"/>
      <c r="G27" s="306">
        <v>122.1</v>
      </c>
      <c r="H27" s="306">
        <v>121.8</v>
      </c>
      <c r="I27" s="306">
        <v>121.8</v>
      </c>
      <c r="J27" s="306">
        <v>121.7</v>
      </c>
      <c r="K27" s="306">
        <v>121.7</v>
      </c>
      <c r="L27" s="306">
        <v>122</v>
      </c>
      <c r="M27" s="306">
        <v>121.5</v>
      </c>
      <c r="N27" s="306"/>
      <c r="O27" s="9" t="str">
        <f>AVERAGE(C27:N27)</f>
        <v>0</v>
      </c>
      <c r="P27" s="279" t="str">
        <f>IF(B27="","",IF(COUNT(D27:N27)=0,STDEV(C27,Certificado!$B$16),STDEV(C27:N27)))</f>
        <v>0</v>
      </c>
      <c r="Q27" s="10" t="s">
        <v>75</v>
      </c>
      <c r="R27" s="9" t="str">
        <f>MAX(C4:N33)</f>
        <v>0</v>
      </c>
    </row>
    <row r="28" spans="1:18">
      <c r="A28" s="3" t="str">
        <f>A27+1</f>
        <v>0</v>
      </c>
      <c r="B28" s="305">
        <v>44216.59166666667</v>
      </c>
      <c r="C28" s="306">
        <v>121.8</v>
      </c>
      <c r="D28" s="306">
        <v>121.7</v>
      </c>
      <c r="E28" s="306">
        <v>121.8</v>
      </c>
      <c r="F28" s="306"/>
      <c r="G28" s="306">
        <v>122.2</v>
      </c>
      <c r="H28" s="306">
        <v>121.9</v>
      </c>
      <c r="I28" s="306">
        <v>121.9</v>
      </c>
      <c r="J28" s="306">
        <v>121.8</v>
      </c>
      <c r="K28" s="306">
        <v>121.7</v>
      </c>
      <c r="L28" s="306">
        <v>122</v>
      </c>
      <c r="M28" s="306">
        <v>121.7</v>
      </c>
      <c r="N28" s="306"/>
      <c r="O28" s="9" t="str">
        <f>AVERAGE(C28:N28)</f>
        <v>0</v>
      </c>
      <c r="P28" s="279" t="str">
        <f>IF(B28="","",IF(COUNT(D28:N28)=0,STDEV(C28,Certificado!$B$16),STDEV(C28:N28)))</f>
        <v>0</v>
      </c>
      <c r="Q28" s="10" t="s">
        <v>76</v>
      </c>
      <c r="R28" s="9" t="str">
        <f>MIN(C4:N33)</f>
        <v>0</v>
      </c>
    </row>
    <row r="29" spans="1:18">
      <c r="A29" s="3" t="str">
        <f>A28+1</f>
        <v>0</v>
      </c>
      <c r="B29" s="305">
        <v>44216.59236111111</v>
      </c>
      <c r="C29" s="306">
        <v>121.9</v>
      </c>
      <c r="D29" s="306">
        <v>121.7</v>
      </c>
      <c r="E29" s="306">
        <v>121.9</v>
      </c>
      <c r="F29" s="306"/>
      <c r="G29" s="306">
        <v>122.3</v>
      </c>
      <c r="H29" s="306">
        <v>121.9</v>
      </c>
      <c r="I29" s="306">
        <v>122</v>
      </c>
      <c r="J29" s="306">
        <v>121.8</v>
      </c>
      <c r="K29" s="306">
        <v>121.7</v>
      </c>
      <c r="L29" s="306">
        <v>122</v>
      </c>
      <c r="M29" s="306">
        <v>121.6</v>
      </c>
      <c r="N29" s="306"/>
      <c r="O29" s="9" t="str">
        <f>AVERAGE(C29:N29)</f>
        <v>0</v>
      </c>
      <c r="P29" s="279" t="str">
        <f>IF(B29="","",IF(COUNT(D29:N29)=0,STDEV(C29,Certificado!$B$16),STDEV(C29:N29)))</f>
        <v>0</v>
      </c>
      <c r="Q29" s="280" t="s">
        <v>77</v>
      </c>
      <c r="R29" s="281" t="str">
        <f>AVERAGE(C4:M33)</f>
        <v>0</v>
      </c>
    </row>
    <row r="30" spans="1:18">
      <c r="A30" s="3" t="str">
        <f>A29+1</f>
        <v>0</v>
      </c>
      <c r="B30" s="305">
        <v>44216.59305555555</v>
      </c>
      <c r="C30" s="306">
        <v>121.7</v>
      </c>
      <c r="D30" s="306">
        <v>121.6</v>
      </c>
      <c r="E30" s="306">
        <v>121.7</v>
      </c>
      <c r="F30" s="306"/>
      <c r="G30" s="306">
        <v>122</v>
      </c>
      <c r="H30" s="306">
        <v>121.8</v>
      </c>
      <c r="I30" s="306">
        <v>121.8</v>
      </c>
      <c r="J30" s="306">
        <v>121.7</v>
      </c>
      <c r="K30" s="306">
        <v>121.6</v>
      </c>
      <c r="L30" s="306">
        <v>121.8</v>
      </c>
      <c r="M30" s="306">
        <v>121.5</v>
      </c>
      <c r="N30" s="306"/>
      <c r="O30" s="9" t="str">
        <f>AVERAGE(C30:N30)</f>
        <v>0</v>
      </c>
      <c r="P30" s="279" t="str">
        <f>IF(B30="","",IF(COUNT(D30:N30)=0,STDEV(C30,Certificado!$B$16),STDEV(C30:N30)))</f>
        <v>0</v>
      </c>
      <c r="Q30" s="10" t="s">
        <v>78</v>
      </c>
      <c r="R30" s="11" t="str">
        <f>(STDEVA(C4:N33))/SQRT(COUNTA(C4:N33))</f>
        <v>0</v>
      </c>
    </row>
    <row r="31" spans="1:18">
      <c r="A31" s="3" t="str">
        <f>A30+1</f>
        <v>0</v>
      </c>
      <c r="B31" s="305">
        <v>44216.59375</v>
      </c>
      <c r="C31" s="306">
        <v>121.6</v>
      </c>
      <c r="D31" s="306">
        <v>121.5</v>
      </c>
      <c r="E31" s="306">
        <v>121.7</v>
      </c>
      <c r="F31" s="306"/>
      <c r="G31" s="306">
        <v>122.2</v>
      </c>
      <c r="H31" s="306">
        <v>121.7</v>
      </c>
      <c r="I31" s="306">
        <v>121.8</v>
      </c>
      <c r="J31" s="306">
        <v>121.6</v>
      </c>
      <c r="K31" s="306">
        <v>121.6</v>
      </c>
      <c r="L31" s="306">
        <v>121.9</v>
      </c>
      <c r="M31" s="306">
        <v>121.4</v>
      </c>
      <c r="N31" s="306"/>
      <c r="O31" s="9" t="str">
        <f>AVERAGE(C31:N31)</f>
        <v>0</v>
      </c>
      <c r="P31" s="279" t="str">
        <f>IF(B31="","",IF(COUNT(D31:N31)=0,STDEV(C31,Certificado!$B$16),STDEV(C31:N31)))</f>
        <v>0</v>
      </c>
      <c r="Q31" s="10" t="s">
        <v>79</v>
      </c>
      <c r="R31" s="9" t="str">
        <f>MAX(C4:N33)-MIN(C4:N33)</f>
        <v>0</v>
      </c>
    </row>
    <row r="32" spans="1:18">
      <c r="A32" s="3" t="str">
        <f>A31+1</f>
        <v>0</v>
      </c>
      <c r="B32" s="305">
        <v>44216.59444444445</v>
      </c>
      <c r="C32" s="306">
        <v>121.8</v>
      </c>
      <c r="D32" s="306">
        <v>121.7</v>
      </c>
      <c r="E32" s="306">
        <v>121.8</v>
      </c>
      <c r="F32" s="306"/>
      <c r="G32" s="306">
        <v>122.3</v>
      </c>
      <c r="H32" s="306">
        <v>121.9</v>
      </c>
      <c r="I32" s="306">
        <v>122</v>
      </c>
      <c r="J32" s="306">
        <v>121.8</v>
      </c>
      <c r="K32" s="306">
        <v>121.7</v>
      </c>
      <c r="L32" s="306">
        <v>122</v>
      </c>
      <c r="M32" s="306">
        <v>121.6</v>
      </c>
      <c r="N32" s="306"/>
      <c r="O32" s="9" t="str">
        <f>AVERAGE(C32:N32)</f>
        <v>0</v>
      </c>
      <c r="P32" s="279" t="str">
        <f>IF(B32="","",IF(COUNT(D32:N32)=0,STDEV(C32,Certificado!$B$16),STDEV(C32:N32)))</f>
        <v>0</v>
      </c>
      <c r="Q32" s="10" t="s">
        <v>80</v>
      </c>
      <c r="R32" s="278" t="str">
        <f>MAX(P4:P33)</f>
        <v>0</v>
      </c>
    </row>
    <row r="33" spans="1:18">
      <c r="A33" s="3" t="str">
        <f>A32+1</f>
        <v>0</v>
      </c>
      <c r="B33" s="305">
        <v>44216.59513888889</v>
      </c>
      <c r="C33" s="306">
        <v>121.7</v>
      </c>
      <c r="D33" s="306">
        <v>121.7</v>
      </c>
      <c r="E33" s="306">
        <v>121.8</v>
      </c>
      <c r="F33" s="306"/>
      <c r="G33" s="306">
        <v>122.3</v>
      </c>
      <c r="H33" s="306">
        <v>121.7</v>
      </c>
      <c r="I33" s="306">
        <v>121.9</v>
      </c>
      <c r="J33" s="306">
        <v>121.7</v>
      </c>
      <c r="K33" s="306">
        <v>121.7</v>
      </c>
      <c r="L33" s="306">
        <v>122</v>
      </c>
      <c r="M33" s="306">
        <v>121.5</v>
      </c>
      <c r="N33" s="306"/>
      <c r="O33" s="9" t="str">
        <f>AVERAGE(C33:N33)</f>
        <v>0</v>
      </c>
      <c r="P33" s="279" t="str">
        <f>IF(B33="","",IF(COUNT(D33:N33)=0,STDEV(C33,Certificado!$B$16),STDEV(C33:N33)))</f>
        <v>0</v>
      </c>
      <c r="Q33" s="277" t="s">
        <v>81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82</v>
      </c>
      <c r="C37" s="8" t="s">
        <v>73</v>
      </c>
      <c r="D37" s="8" t="s">
        <v>74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>
        <v>44216.63680555556</v>
      </c>
      <c r="C38" s="306">
        <v>121.8</v>
      </c>
      <c r="D38" s="306">
        <v>121.7</v>
      </c>
      <c r="E38" s="306">
        <v>121.7</v>
      </c>
      <c r="F38" s="306">
        <v>121.8</v>
      </c>
      <c r="G38" s="306">
        <v>122.2</v>
      </c>
      <c r="H38" s="306">
        <v>121.9</v>
      </c>
      <c r="I38" s="306">
        <v>121.9</v>
      </c>
      <c r="J38" s="306">
        <v>121.8</v>
      </c>
      <c r="K38" s="306">
        <v>121.7</v>
      </c>
      <c r="L38" s="306">
        <v>122</v>
      </c>
      <c r="M38" s="306">
        <v>121.5</v>
      </c>
      <c r="N38" s="306"/>
      <c r="O38" s="9" t="str">
        <f>AVERAGE(C38:N38)</f>
        <v>0</v>
      </c>
      <c r="P38" s="279" t="str">
        <f>IF(B38="","",IF(COUNT(D38:N38)=0,STDEV(C38,Certificado!$B$16),STDEV(C38:N38)))</f>
        <v>0</v>
      </c>
    </row>
    <row r="39" spans="1:18">
      <c r="A39" s="3" t="str">
        <f>A38+1</f>
        <v>0</v>
      </c>
      <c r="B39" s="305">
        <v>44216.6375</v>
      </c>
      <c r="C39" s="306">
        <v>121.7</v>
      </c>
      <c r="D39" s="306">
        <v>121.6</v>
      </c>
      <c r="E39" s="306">
        <v>121.7</v>
      </c>
      <c r="F39" s="306">
        <v>121.7</v>
      </c>
      <c r="G39" s="306">
        <v>122</v>
      </c>
      <c r="H39" s="306">
        <v>121.7</v>
      </c>
      <c r="I39" s="306">
        <v>121.8</v>
      </c>
      <c r="J39" s="306">
        <v>121.7</v>
      </c>
      <c r="K39" s="306">
        <v>121.6</v>
      </c>
      <c r="L39" s="306">
        <v>121.9</v>
      </c>
      <c r="M39" s="306">
        <v>121.5</v>
      </c>
      <c r="N39" s="306"/>
      <c r="O39" s="9" t="str">
        <f>AVERAGE(C39:N39)</f>
        <v>0</v>
      </c>
      <c r="P39" s="279" t="str">
        <f>IF(B39="","",IF(COUNT(D39:N39)=0,STDEV(C39,Certificado!$B$16),STDEV(C39:N39)))</f>
        <v>0</v>
      </c>
    </row>
    <row r="40" spans="1:18">
      <c r="A40" s="3" t="str">
        <f>A39+1</f>
        <v>0</v>
      </c>
      <c r="B40" s="305">
        <v>44216.63819444444</v>
      </c>
      <c r="C40" s="306">
        <v>121.8</v>
      </c>
      <c r="D40" s="306">
        <v>121.7</v>
      </c>
      <c r="E40" s="306">
        <v>121.8</v>
      </c>
      <c r="F40" s="306">
        <v>121.8</v>
      </c>
      <c r="G40" s="306">
        <v>122.2</v>
      </c>
      <c r="H40" s="306">
        <v>121.8</v>
      </c>
      <c r="I40" s="306">
        <v>121.9</v>
      </c>
      <c r="J40" s="306">
        <v>121.8</v>
      </c>
      <c r="K40" s="306">
        <v>121.7</v>
      </c>
      <c r="L40" s="306">
        <v>122</v>
      </c>
      <c r="M40" s="306">
        <v>121.6</v>
      </c>
      <c r="N40" s="306"/>
      <c r="O40" s="9" t="str">
        <f>AVERAGE(C40:N40)</f>
        <v>0</v>
      </c>
      <c r="P40" s="279" t="str">
        <f>IF(B40="","",IF(COUNT(D40:N40)=0,STDEV(C40,Certificado!$B$16),STDEV(C40:N40)))</f>
        <v>0</v>
      </c>
    </row>
    <row r="41" spans="1:18">
      <c r="A41" s="3" t="str">
        <f>A40+1</f>
        <v>0</v>
      </c>
      <c r="B41" s="305">
        <v>44216.63888888889</v>
      </c>
      <c r="C41" s="306">
        <v>121.8</v>
      </c>
      <c r="D41" s="306">
        <v>121.7</v>
      </c>
      <c r="E41" s="306">
        <v>121.3</v>
      </c>
      <c r="F41" s="306">
        <v>121.8</v>
      </c>
      <c r="G41" s="306">
        <v>122.4</v>
      </c>
      <c r="H41" s="306">
        <v>121.8</v>
      </c>
      <c r="I41" s="306">
        <v>121.9</v>
      </c>
      <c r="J41" s="306">
        <v>121.8</v>
      </c>
      <c r="K41" s="306">
        <v>121.7</v>
      </c>
      <c r="L41" s="306">
        <v>122</v>
      </c>
      <c r="M41" s="306">
        <v>121.5</v>
      </c>
      <c r="N41" s="306"/>
      <c r="O41" s="9" t="str">
        <f>AVERAGE(C41:N41)</f>
        <v>0</v>
      </c>
      <c r="P41" s="279" t="str">
        <f>IF(B41="","",IF(COUNT(D41:N41)=0,STDEV(C41,Certificado!$B$16),STDEV(C41:N41)))</f>
        <v>0</v>
      </c>
    </row>
    <row r="42" spans="1:18">
      <c r="A42" s="3" t="str">
        <f>A41+1</f>
        <v>0</v>
      </c>
      <c r="B42" s="305">
        <v>44216.63958333333</v>
      </c>
      <c r="C42" s="306">
        <v>121.8</v>
      </c>
      <c r="D42" s="306">
        <v>121.7</v>
      </c>
      <c r="E42" s="306">
        <v>121.8</v>
      </c>
      <c r="F42" s="306">
        <v>121.8</v>
      </c>
      <c r="G42" s="306">
        <v>122.1</v>
      </c>
      <c r="H42" s="306">
        <v>121.9</v>
      </c>
      <c r="I42" s="306">
        <v>121.9</v>
      </c>
      <c r="J42" s="306">
        <v>121.8</v>
      </c>
      <c r="K42" s="306">
        <v>121.7</v>
      </c>
      <c r="L42" s="306">
        <v>122</v>
      </c>
      <c r="M42" s="306">
        <v>121.5</v>
      </c>
      <c r="N42" s="306"/>
      <c r="O42" s="9" t="str">
        <f>AVERAGE(C42:N42)</f>
        <v>0</v>
      </c>
      <c r="P42" s="279" t="str">
        <f>IF(B42="","",IF(COUNT(D42:N42)=0,STDEV(C42,Certificado!$B$16),STDEV(C42:N42)))</f>
        <v>0</v>
      </c>
    </row>
    <row r="43" spans="1:18">
      <c r="A43" s="3" t="str">
        <f>A42+1</f>
        <v>0</v>
      </c>
      <c r="B43" s="305">
        <v>44216.64027777778</v>
      </c>
      <c r="C43" s="306">
        <v>121.8</v>
      </c>
      <c r="D43" s="306">
        <v>121.7</v>
      </c>
      <c r="E43" s="306">
        <v>121.8</v>
      </c>
      <c r="F43" s="306">
        <v>121.8</v>
      </c>
      <c r="G43" s="306">
        <v>122</v>
      </c>
      <c r="H43" s="306">
        <v>121.9</v>
      </c>
      <c r="I43" s="306">
        <v>121.9</v>
      </c>
      <c r="J43" s="306">
        <v>121.8</v>
      </c>
      <c r="K43" s="306">
        <v>121.7</v>
      </c>
      <c r="L43" s="306">
        <v>122</v>
      </c>
      <c r="M43" s="306">
        <v>121.6</v>
      </c>
      <c r="N43" s="306"/>
      <c r="O43" s="9" t="str">
        <f>AVERAGE(C43:N43)</f>
        <v>0</v>
      </c>
      <c r="P43" s="279" t="str">
        <f>IF(B43="","",IF(COUNT(D43:N43)=0,STDEV(C43,Certificado!$B$16),STDEV(C43:N43)))</f>
        <v>0</v>
      </c>
    </row>
    <row r="44" spans="1:18">
      <c r="A44" s="3" t="str">
        <f>A43+1</f>
        <v>0</v>
      </c>
      <c r="B44" s="305">
        <v>44216.64097222222</v>
      </c>
      <c r="C44" s="306">
        <v>121.8</v>
      </c>
      <c r="D44" s="306">
        <v>121.7</v>
      </c>
      <c r="E44" s="306">
        <v>121.8</v>
      </c>
      <c r="F44" s="306">
        <v>121.8</v>
      </c>
      <c r="G44" s="306">
        <v>122.3</v>
      </c>
      <c r="H44" s="306">
        <v>121.8</v>
      </c>
      <c r="I44" s="306">
        <v>122</v>
      </c>
      <c r="J44" s="306">
        <v>121.8</v>
      </c>
      <c r="K44" s="306">
        <v>121.7</v>
      </c>
      <c r="L44" s="306">
        <v>122</v>
      </c>
      <c r="M44" s="306">
        <v>121.6</v>
      </c>
      <c r="N44" s="306"/>
      <c r="O44" s="9" t="str">
        <f>AVERAGE(C44:N44)</f>
        <v>0</v>
      </c>
      <c r="P44" s="279" t="str">
        <f>IF(B44="","",IF(COUNT(D44:N44)=0,STDEV(C44,Certificado!$B$16),STDEV(C44:N44)))</f>
        <v>0</v>
      </c>
    </row>
    <row r="45" spans="1:18">
      <c r="A45" s="3" t="str">
        <f>A44+1</f>
        <v>0</v>
      </c>
      <c r="B45" s="305">
        <v>44216.64166666667</v>
      </c>
      <c r="C45" s="306">
        <v>121.7</v>
      </c>
      <c r="D45" s="306">
        <v>121.6</v>
      </c>
      <c r="E45" s="306">
        <v>121.7</v>
      </c>
      <c r="F45" s="306">
        <v>121.7</v>
      </c>
      <c r="G45" s="306">
        <v>122.3</v>
      </c>
      <c r="H45" s="306">
        <v>121.8</v>
      </c>
      <c r="I45" s="306">
        <v>121.9</v>
      </c>
      <c r="J45" s="306">
        <v>121.7</v>
      </c>
      <c r="K45" s="306">
        <v>121.6</v>
      </c>
      <c r="L45" s="306">
        <v>121.9</v>
      </c>
      <c r="M45" s="306">
        <v>121.5</v>
      </c>
      <c r="N45" s="306"/>
      <c r="O45" s="9" t="str">
        <f>AVERAGE(C45:N45)</f>
        <v>0</v>
      </c>
      <c r="P45" s="279" t="str">
        <f>IF(B45="","",IF(COUNT(D45:N45)=0,STDEV(C45,Certificado!$B$16),STDEV(C45:N45)))</f>
        <v>0</v>
      </c>
    </row>
    <row r="46" spans="1:18">
      <c r="A46" s="3" t="str">
        <f>A45+1</f>
        <v>0</v>
      </c>
      <c r="B46" s="305">
        <v>44216.64236111111</v>
      </c>
      <c r="C46" s="306">
        <v>121.7</v>
      </c>
      <c r="D46" s="306">
        <v>121.6</v>
      </c>
      <c r="E46" s="306">
        <v>121.7</v>
      </c>
      <c r="F46" s="306">
        <v>121.7</v>
      </c>
      <c r="G46" s="306">
        <v>122</v>
      </c>
      <c r="H46" s="306">
        <v>121.7</v>
      </c>
      <c r="I46" s="306">
        <v>121.8</v>
      </c>
      <c r="J46" s="306">
        <v>121.7</v>
      </c>
      <c r="K46" s="306">
        <v>121.6</v>
      </c>
      <c r="L46" s="306">
        <v>121.9</v>
      </c>
      <c r="M46" s="306">
        <v>121.4</v>
      </c>
      <c r="N46" s="306"/>
      <c r="O46" s="9" t="str">
        <f>AVERAGE(C46:N46)</f>
        <v>0</v>
      </c>
      <c r="P46" s="279" t="str">
        <f>IF(B46="","",IF(COUNT(D46:N46)=0,STDEV(C46,Certificado!$B$16),STDEV(C46:N46)))</f>
        <v>0</v>
      </c>
    </row>
    <row r="47" spans="1:18">
      <c r="A47" s="3" t="str">
        <f>A46+1</f>
        <v>0</v>
      </c>
      <c r="B47" s="305">
        <v>44216.64305555556</v>
      </c>
      <c r="C47" s="306">
        <v>121.8</v>
      </c>
      <c r="D47" s="306">
        <v>121.7</v>
      </c>
      <c r="E47" s="306">
        <v>121.8</v>
      </c>
      <c r="F47" s="306">
        <v>121.8</v>
      </c>
      <c r="G47" s="306">
        <v>122</v>
      </c>
      <c r="H47" s="306">
        <v>121.9</v>
      </c>
      <c r="I47" s="306">
        <v>121.9</v>
      </c>
      <c r="J47" s="306">
        <v>121.8</v>
      </c>
      <c r="K47" s="306">
        <v>121.8</v>
      </c>
      <c r="L47" s="306">
        <v>122.1</v>
      </c>
      <c r="M47" s="306">
        <v>121.6</v>
      </c>
      <c r="N47" s="306"/>
      <c r="O47" s="9" t="str">
        <f>AVERAGE(C47:N47)</f>
        <v>0</v>
      </c>
      <c r="P47" s="279" t="str">
        <f>IF(B47="","",IF(COUNT(D47:N47)=0,STDEV(C47,Certificado!$B$16),STDEV(C47:N47)))</f>
        <v>0</v>
      </c>
    </row>
    <row r="48" spans="1:18">
      <c r="A48" s="3" t="str">
        <f>A47+1</f>
        <v>0</v>
      </c>
      <c r="B48" s="305">
        <v>44216.64375</v>
      </c>
      <c r="C48" s="306">
        <v>121.8</v>
      </c>
      <c r="D48" s="306">
        <v>121.8</v>
      </c>
      <c r="E48" s="306">
        <v>121.9</v>
      </c>
      <c r="F48" s="306">
        <v>121.9</v>
      </c>
      <c r="G48" s="306">
        <v>122.5</v>
      </c>
      <c r="H48" s="306">
        <v>121.9</v>
      </c>
      <c r="I48" s="306">
        <v>121.9</v>
      </c>
      <c r="J48" s="306">
        <v>121.9</v>
      </c>
      <c r="K48" s="306">
        <v>121.8</v>
      </c>
      <c r="L48" s="306">
        <v>122.1</v>
      </c>
      <c r="M48" s="306">
        <v>121.6</v>
      </c>
      <c r="N48" s="306"/>
      <c r="O48" s="9" t="str">
        <f>AVERAGE(C48:N48)</f>
        <v>0</v>
      </c>
      <c r="P48" s="279" t="str">
        <f>IF(B48="","",IF(COUNT(D48:N48)=0,STDEV(C48,Certificado!$B$16),STDEV(C48:N48)))</f>
        <v>0</v>
      </c>
    </row>
    <row r="49" spans="1:18">
      <c r="A49" s="3" t="str">
        <f>A48+1</f>
        <v>0</v>
      </c>
      <c r="B49" s="305">
        <v>44216.64444444444</v>
      </c>
      <c r="C49" s="306">
        <v>121.7</v>
      </c>
      <c r="D49" s="306">
        <v>121.6</v>
      </c>
      <c r="E49" s="306">
        <v>121.8</v>
      </c>
      <c r="F49" s="306">
        <v>121.8</v>
      </c>
      <c r="G49" s="306">
        <v>122.2</v>
      </c>
      <c r="H49" s="306">
        <v>121.8</v>
      </c>
      <c r="I49" s="306">
        <v>121.9</v>
      </c>
      <c r="J49" s="306">
        <v>121.7</v>
      </c>
      <c r="K49" s="306">
        <v>121.7</v>
      </c>
      <c r="L49" s="306">
        <v>122</v>
      </c>
      <c r="M49" s="306">
        <v>121.5</v>
      </c>
      <c r="N49" s="306"/>
      <c r="O49" s="9" t="str">
        <f>AVERAGE(C49:N49)</f>
        <v>0</v>
      </c>
      <c r="P49" s="279" t="str">
        <f>IF(B49="","",IF(COUNT(D49:N49)=0,STDEV(C49,Certificado!$B$16),STDEV(C49:N49)))</f>
        <v>0</v>
      </c>
    </row>
    <row r="50" spans="1:18">
      <c r="A50" s="3" t="str">
        <f>A49+1</f>
        <v>0</v>
      </c>
      <c r="B50" s="305">
        <v>44216.64513888889</v>
      </c>
      <c r="C50" s="306">
        <v>121.7</v>
      </c>
      <c r="D50" s="306">
        <v>121.6</v>
      </c>
      <c r="E50" s="306">
        <v>121.7</v>
      </c>
      <c r="F50" s="306">
        <v>121.8</v>
      </c>
      <c r="G50" s="306">
        <v>121.9</v>
      </c>
      <c r="H50" s="306">
        <v>121.7</v>
      </c>
      <c r="I50" s="306">
        <v>121.7</v>
      </c>
      <c r="J50" s="306">
        <v>121.7</v>
      </c>
      <c r="K50" s="306">
        <v>121.6</v>
      </c>
      <c r="L50" s="306">
        <v>121.9</v>
      </c>
      <c r="M50" s="306">
        <v>121.4</v>
      </c>
      <c r="N50" s="306"/>
      <c r="O50" s="9" t="str">
        <f>AVERAGE(C50:N50)</f>
        <v>0</v>
      </c>
      <c r="P50" s="279" t="str">
        <f>IF(B50="","",IF(COUNT(D50:N50)=0,STDEV(C50,Certificado!$B$16),STDEV(C50:N50)))</f>
        <v>0</v>
      </c>
    </row>
    <row r="51" spans="1:18">
      <c r="A51" s="3" t="str">
        <f>A50+1</f>
        <v>0</v>
      </c>
      <c r="B51" s="305">
        <v>44216.64583333334</v>
      </c>
      <c r="C51" s="306">
        <v>121.6</v>
      </c>
      <c r="D51" s="306">
        <v>121.6</v>
      </c>
      <c r="E51" s="306">
        <v>121.7</v>
      </c>
      <c r="F51" s="306">
        <v>121.7</v>
      </c>
      <c r="G51" s="306">
        <v>121.9</v>
      </c>
      <c r="H51" s="306">
        <v>121.8</v>
      </c>
      <c r="I51" s="306">
        <v>121.8</v>
      </c>
      <c r="J51" s="306">
        <v>121.7</v>
      </c>
      <c r="K51" s="306">
        <v>121.7</v>
      </c>
      <c r="L51" s="306">
        <v>121.9</v>
      </c>
      <c r="M51" s="306">
        <v>121.5</v>
      </c>
      <c r="N51" s="306"/>
      <c r="O51" s="9" t="str">
        <f>AVERAGE(C51:N51)</f>
        <v>0</v>
      </c>
      <c r="P51" s="279" t="str">
        <f>IF(B51="","",IF(COUNT(D51:N51)=0,STDEV(C51,Certificado!$B$16),STDEV(C51:N51)))</f>
        <v>0</v>
      </c>
    </row>
    <row r="52" spans="1:18">
      <c r="A52" s="3" t="str">
        <f>A51+1</f>
        <v>0</v>
      </c>
      <c r="B52" s="305">
        <v>44216.64652777778</v>
      </c>
      <c r="C52" s="306">
        <v>121.8</v>
      </c>
      <c r="D52" s="306">
        <v>121.7</v>
      </c>
      <c r="E52" s="306">
        <v>121.8</v>
      </c>
      <c r="F52" s="306">
        <v>121.9</v>
      </c>
      <c r="G52" s="306">
        <v>122.4</v>
      </c>
      <c r="H52" s="306">
        <v>121.8</v>
      </c>
      <c r="I52" s="306">
        <v>121.9</v>
      </c>
      <c r="J52" s="306">
        <v>121.8</v>
      </c>
      <c r="K52" s="306">
        <v>121.8</v>
      </c>
      <c r="L52" s="306">
        <v>122.1</v>
      </c>
      <c r="M52" s="306">
        <v>121.6</v>
      </c>
      <c r="N52" s="306"/>
      <c r="O52" s="9" t="str">
        <f>AVERAGE(C52:N52)</f>
        <v>0</v>
      </c>
      <c r="P52" s="279" t="str">
        <f>IF(B52="","",IF(COUNT(D52:N52)=0,STDEV(C52,Certificado!$B$16),STDEV(C52:N52)))</f>
        <v>0</v>
      </c>
    </row>
    <row r="53" spans="1:18">
      <c r="A53" s="3" t="str">
        <f>A52+1</f>
        <v>0</v>
      </c>
      <c r="B53" s="305">
        <v>44216.64722222222</v>
      </c>
      <c r="C53" s="306">
        <v>121.8</v>
      </c>
      <c r="D53" s="306">
        <v>121.8</v>
      </c>
      <c r="E53" s="306">
        <v>121.9</v>
      </c>
      <c r="F53" s="306">
        <v>121.9</v>
      </c>
      <c r="G53" s="306">
        <v>122.2</v>
      </c>
      <c r="H53" s="306">
        <v>121.9</v>
      </c>
      <c r="I53" s="306">
        <v>122</v>
      </c>
      <c r="J53" s="306">
        <v>121.9</v>
      </c>
      <c r="K53" s="306">
        <v>121.8</v>
      </c>
      <c r="L53" s="306">
        <v>122.1</v>
      </c>
      <c r="M53" s="306">
        <v>121.6</v>
      </c>
      <c r="N53" s="306"/>
      <c r="O53" s="9" t="str">
        <f>AVERAGE(C53:N53)</f>
        <v>0</v>
      </c>
      <c r="P53" s="279" t="str">
        <f>IF(B53="","",IF(COUNT(D53:N53)=0,STDEV(C53,Certificado!$B$16),STDEV(C53:N53)))</f>
        <v>0</v>
      </c>
    </row>
    <row r="54" spans="1:18">
      <c r="A54" s="3" t="str">
        <f>A53+1</f>
        <v>0</v>
      </c>
      <c r="B54" s="305">
        <v>44216.64791666667</v>
      </c>
      <c r="C54" s="306">
        <v>121.7</v>
      </c>
      <c r="D54" s="306">
        <v>121.6</v>
      </c>
      <c r="E54" s="306">
        <v>121.7</v>
      </c>
      <c r="F54" s="306">
        <v>121.8</v>
      </c>
      <c r="G54" s="306">
        <v>122</v>
      </c>
      <c r="H54" s="306">
        <v>121.7</v>
      </c>
      <c r="I54" s="306">
        <v>121.9</v>
      </c>
      <c r="J54" s="306">
        <v>121.7</v>
      </c>
      <c r="K54" s="306">
        <v>121.7</v>
      </c>
      <c r="L54" s="306">
        <v>122</v>
      </c>
      <c r="M54" s="306">
        <v>121.5</v>
      </c>
      <c r="N54" s="306"/>
      <c r="O54" s="9" t="str">
        <f>AVERAGE(C54:N54)</f>
        <v>0</v>
      </c>
      <c r="P54" s="279" t="str">
        <f>IF(B54="","",IF(COUNT(D54:N54)=0,STDEV(C54,Certificado!$B$16),STDEV(C54:N54)))</f>
        <v>0</v>
      </c>
    </row>
    <row r="55" spans="1:18">
      <c r="A55" s="3" t="str">
        <f>A54+1</f>
        <v>0</v>
      </c>
      <c r="B55" s="305">
        <v>44216.64861111111</v>
      </c>
      <c r="C55" s="306">
        <v>121.7</v>
      </c>
      <c r="D55" s="306">
        <v>121.6</v>
      </c>
      <c r="E55" s="306">
        <v>121.7</v>
      </c>
      <c r="F55" s="306">
        <v>121.8</v>
      </c>
      <c r="G55" s="306">
        <v>122.1</v>
      </c>
      <c r="H55" s="306">
        <v>121.8</v>
      </c>
      <c r="I55" s="306">
        <v>121.8</v>
      </c>
      <c r="J55" s="306">
        <v>121.7</v>
      </c>
      <c r="K55" s="306">
        <v>121.7</v>
      </c>
      <c r="L55" s="306">
        <v>122</v>
      </c>
      <c r="M55" s="306">
        <v>121.5</v>
      </c>
      <c r="N55" s="306"/>
      <c r="O55" s="9" t="str">
        <f>AVERAGE(C55:N55)</f>
        <v>0</v>
      </c>
      <c r="P55" s="279" t="str">
        <f>IF(B55="","",IF(COUNT(D55:N55)=0,STDEV(C55,Certificado!$B$16),STDEV(C55:N55)))</f>
        <v>0</v>
      </c>
    </row>
    <row r="56" spans="1:18">
      <c r="A56" s="3" t="str">
        <f>A55+1</f>
        <v>0</v>
      </c>
      <c r="B56" s="305">
        <v>44216.64930555555</v>
      </c>
      <c r="C56" s="306">
        <v>121.6</v>
      </c>
      <c r="D56" s="306">
        <v>121.6</v>
      </c>
      <c r="E56" s="306">
        <v>121.7</v>
      </c>
      <c r="F56" s="306">
        <v>121.7</v>
      </c>
      <c r="G56" s="306">
        <v>122</v>
      </c>
      <c r="H56" s="306">
        <v>121.8</v>
      </c>
      <c r="I56" s="306">
        <v>121.8</v>
      </c>
      <c r="J56" s="306">
        <v>121.7</v>
      </c>
      <c r="K56" s="306">
        <v>121.6</v>
      </c>
      <c r="L56" s="306">
        <v>121.9</v>
      </c>
      <c r="M56" s="306">
        <v>121.3</v>
      </c>
      <c r="N56" s="306"/>
      <c r="O56" s="9" t="str">
        <f>AVERAGE(C56:N56)</f>
        <v>0</v>
      </c>
      <c r="P56" s="279" t="str">
        <f>IF(B56="","",IF(COUNT(D56:N56)=0,STDEV(C56,Certificado!$B$16),STDEV(C56:N56)))</f>
        <v>0</v>
      </c>
    </row>
    <row r="57" spans="1:18">
      <c r="A57" s="3" t="str">
        <f>A56+1</f>
        <v>0</v>
      </c>
      <c r="B57" s="305">
        <v>44216.65</v>
      </c>
      <c r="C57" s="306">
        <v>121.7</v>
      </c>
      <c r="D57" s="306">
        <v>121.6</v>
      </c>
      <c r="E57" s="306">
        <v>121.7</v>
      </c>
      <c r="F57" s="306">
        <v>121.7</v>
      </c>
      <c r="G57" s="306">
        <v>122</v>
      </c>
      <c r="H57" s="306">
        <v>121.8</v>
      </c>
      <c r="I57" s="306">
        <v>121.8</v>
      </c>
      <c r="J57" s="306">
        <v>121.7</v>
      </c>
      <c r="K57" s="306">
        <v>121.6</v>
      </c>
      <c r="L57" s="306">
        <v>121.9</v>
      </c>
      <c r="M57" s="306">
        <v>121.4</v>
      </c>
      <c r="N57" s="306"/>
      <c r="O57" s="9" t="str">
        <f>AVERAGE(C57:N57)</f>
        <v>0</v>
      </c>
      <c r="P57" s="279" t="str">
        <f>IF(B57="","",IF(COUNT(D57:N57)=0,STDEV(C57,Certificado!$B$16),STDEV(C57:N57)))</f>
        <v>0</v>
      </c>
    </row>
    <row r="58" spans="1:18">
      <c r="A58" s="3" t="str">
        <f>A57+1</f>
        <v>0</v>
      </c>
      <c r="B58" s="305">
        <v>44216.65069444444</v>
      </c>
      <c r="C58" s="306">
        <v>121.8</v>
      </c>
      <c r="D58" s="306">
        <v>121.8</v>
      </c>
      <c r="E58" s="306">
        <v>121.8</v>
      </c>
      <c r="F58" s="306">
        <v>121.9</v>
      </c>
      <c r="G58" s="306">
        <v>122.3</v>
      </c>
      <c r="H58" s="306">
        <v>121.9</v>
      </c>
      <c r="I58" s="306">
        <v>121.9</v>
      </c>
      <c r="J58" s="306">
        <v>121.8</v>
      </c>
      <c r="K58" s="306">
        <v>121.8</v>
      </c>
      <c r="L58" s="306">
        <v>122.1</v>
      </c>
      <c r="M58" s="306">
        <v>121.5</v>
      </c>
      <c r="N58" s="306"/>
      <c r="O58" s="9" t="str">
        <f>AVERAGE(C58:N58)</f>
        <v>0</v>
      </c>
      <c r="P58" s="279" t="str">
        <f>IF(B58="","",IF(COUNT(D58:N58)=0,STDEV(C58,Certificado!$B$16),STDEV(C58:N58)))</f>
        <v>0</v>
      </c>
    </row>
    <row r="59" spans="1:18">
      <c r="A59" s="3" t="str">
        <f>A58+1</f>
        <v>0</v>
      </c>
      <c r="B59" s="305">
        <v>44216.65138888889</v>
      </c>
      <c r="C59" s="306">
        <v>121.9</v>
      </c>
      <c r="D59" s="306">
        <v>121.8</v>
      </c>
      <c r="E59" s="306">
        <v>121.9</v>
      </c>
      <c r="F59" s="306">
        <v>121.9</v>
      </c>
      <c r="G59" s="306">
        <v>122.4</v>
      </c>
      <c r="H59" s="306">
        <v>122</v>
      </c>
      <c r="I59" s="306">
        <v>122</v>
      </c>
      <c r="J59" s="306">
        <v>121.9</v>
      </c>
      <c r="K59" s="306">
        <v>121.8</v>
      </c>
      <c r="L59" s="306">
        <v>122.1</v>
      </c>
      <c r="M59" s="306">
        <v>121.6</v>
      </c>
      <c r="N59" s="306"/>
      <c r="O59" s="9" t="str">
        <f>AVERAGE(C59:N59)</f>
        <v>0</v>
      </c>
      <c r="P59" s="279" t="str">
        <f>IF(B59="","",IF(COUNT(D59:N59)=0,STDEV(C59,Certificado!$B$16),STDEV(C59:N59)))</f>
        <v>0</v>
      </c>
    </row>
    <row r="60" spans="1:18">
      <c r="A60" s="3" t="str">
        <f>A59+1</f>
        <v>0</v>
      </c>
      <c r="B60" s="305">
        <v>44216.65208333333</v>
      </c>
      <c r="C60" s="306">
        <v>121.8</v>
      </c>
      <c r="D60" s="306">
        <v>121.7</v>
      </c>
      <c r="E60" s="306">
        <v>121.8</v>
      </c>
      <c r="F60" s="306">
        <v>121.9</v>
      </c>
      <c r="G60" s="306">
        <v>122.2</v>
      </c>
      <c r="H60" s="306">
        <v>121.8</v>
      </c>
      <c r="I60" s="306">
        <v>121.9</v>
      </c>
      <c r="J60" s="306">
        <v>121.8</v>
      </c>
      <c r="K60" s="306">
        <v>121.7</v>
      </c>
      <c r="L60" s="306">
        <v>122</v>
      </c>
      <c r="M60" s="306">
        <v>121.5</v>
      </c>
      <c r="N60" s="306"/>
      <c r="O60" s="9" t="str">
        <f>AVERAGE(C60:N60)</f>
        <v>0</v>
      </c>
      <c r="P60" s="279" t="str">
        <f>IF(B60="","",IF(COUNT(D60:N60)=0,STDEV(C60,Certificado!$B$16),STDEV(C60:N60)))</f>
        <v>0</v>
      </c>
    </row>
    <row r="61" spans="1:18">
      <c r="A61" s="3" t="str">
        <f>A60+1</f>
        <v>0</v>
      </c>
      <c r="B61" s="305">
        <v>44216.65277777778</v>
      </c>
      <c r="C61" s="306">
        <v>121.6</v>
      </c>
      <c r="D61" s="306">
        <v>121.5</v>
      </c>
      <c r="E61" s="306">
        <v>121.6</v>
      </c>
      <c r="F61" s="306">
        <v>121.7</v>
      </c>
      <c r="G61" s="306">
        <v>121.9</v>
      </c>
      <c r="H61" s="306">
        <v>121.7</v>
      </c>
      <c r="I61" s="306">
        <v>121.7</v>
      </c>
      <c r="J61" s="306">
        <v>121.6</v>
      </c>
      <c r="K61" s="306">
        <v>121.6</v>
      </c>
      <c r="L61" s="306">
        <v>121.9</v>
      </c>
      <c r="M61" s="306">
        <v>121.3</v>
      </c>
      <c r="N61" s="306"/>
      <c r="O61" s="9" t="str">
        <f>AVERAGE(C61:N61)</f>
        <v>0</v>
      </c>
      <c r="P61" s="279" t="str">
        <f>IF(B61="","",IF(COUNT(D61:N61)=0,STDEV(C61,Certificado!$B$16),STDEV(C61:N61)))</f>
        <v>0</v>
      </c>
      <c r="Q61" s="10" t="s">
        <v>75</v>
      </c>
      <c r="R61" s="9" t="str">
        <f>MAX(C38:N67)</f>
        <v>0</v>
      </c>
    </row>
    <row r="62" spans="1:18">
      <c r="A62" s="3" t="str">
        <f>A61+1</f>
        <v>0</v>
      </c>
      <c r="B62" s="305">
        <v>44216.65347222222</v>
      </c>
      <c r="C62" s="306">
        <v>121.8</v>
      </c>
      <c r="D62" s="306">
        <v>121.7</v>
      </c>
      <c r="E62" s="306">
        <v>121.8</v>
      </c>
      <c r="F62" s="306">
        <v>121.8</v>
      </c>
      <c r="G62" s="306">
        <v>121.8</v>
      </c>
      <c r="H62" s="306">
        <v>121.9</v>
      </c>
      <c r="I62" s="306">
        <v>121.9</v>
      </c>
      <c r="J62" s="306">
        <v>121.8</v>
      </c>
      <c r="K62" s="306">
        <v>121.7</v>
      </c>
      <c r="L62" s="306">
        <v>122</v>
      </c>
      <c r="M62" s="306">
        <v>121.5</v>
      </c>
      <c r="N62" s="306"/>
      <c r="O62" s="9" t="str">
        <f>AVERAGE(C62:N62)</f>
        <v>0</v>
      </c>
      <c r="P62" s="279" t="str">
        <f>IF(B62="","",IF(COUNT(D62:N62)=0,STDEV(C62,Certificado!$B$16),STDEV(C62:N62)))</f>
        <v>0</v>
      </c>
      <c r="Q62" s="10" t="s">
        <v>76</v>
      </c>
      <c r="R62" s="9" t="str">
        <f>MIN(C38:N67)</f>
        <v>0</v>
      </c>
    </row>
    <row r="63" spans="1:18">
      <c r="A63" s="3" t="str">
        <f>A62+1</f>
        <v>0</v>
      </c>
      <c r="B63" s="305">
        <v>44216.65416666667</v>
      </c>
      <c r="C63" s="306">
        <v>121.8</v>
      </c>
      <c r="D63" s="306">
        <v>121.8</v>
      </c>
      <c r="E63" s="306">
        <v>121.8</v>
      </c>
      <c r="F63" s="306">
        <v>121.9</v>
      </c>
      <c r="G63" s="306">
        <v>122.4</v>
      </c>
      <c r="H63" s="306">
        <v>121.9</v>
      </c>
      <c r="I63" s="306">
        <v>122</v>
      </c>
      <c r="J63" s="306">
        <v>121.9</v>
      </c>
      <c r="K63" s="306">
        <v>121.8</v>
      </c>
      <c r="L63" s="306">
        <v>122.1</v>
      </c>
      <c r="M63" s="306">
        <v>121.6</v>
      </c>
      <c r="N63" s="306"/>
      <c r="O63" s="9" t="str">
        <f>AVERAGE(C63:N63)</f>
        <v>0</v>
      </c>
      <c r="P63" s="279" t="str">
        <f>IF(B63="","",IF(COUNT(D63:N63)=0,STDEV(C63,Certificado!$B$16),STDEV(C63:N63)))</f>
        <v>0</v>
      </c>
      <c r="Q63" s="280" t="s">
        <v>77</v>
      </c>
      <c r="R63" s="281" t="str">
        <f>AVERAGE(C38:N67)</f>
        <v>0</v>
      </c>
    </row>
    <row r="64" spans="1:18">
      <c r="A64" s="3" t="str">
        <f>A63+1</f>
        <v>0</v>
      </c>
      <c r="B64" s="305">
        <v>44216.65486111111</v>
      </c>
      <c r="C64" s="306">
        <v>121.8</v>
      </c>
      <c r="D64" s="306">
        <v>121.7</v>
      </c>
      <c r="E64" s="306">
        <v>121.8</v>
      </c>
      <c r="F64" s="306">
        <v>121.9</v>
      </c>
      <c r="G64" s="306">
        <v>122.2</v>
      </c>
      <c r="H64" s="306">
        <v>121.9</v>
      </c>
      <c r="I64" s="306">
        <v>121.9</v>
      </c>
      <c r="J64" s="306">
        <v>121.8</v>
      </c>
      <c r="K64" s="306">
        <v>121.8</v>
      </c>
      <c r="L64" s="306">
        <v>122.1</v>
      </c>
      <c r="M64" s="306">
        <v>121.6</v>
      </c>
      <c r="N64" s="306"/>
      <c r="O64" s="9" t="str">
        <f>AVERAGE(C64:N64)</f>
        <v>0</v>
      </c>
      <c r="P64" s="279" t="str">
        <f>IF(B64="","",IF(COUNT(D64:N64)=0,STDEV(C64,Certificado!$B$16),STDEV(C64:N64)))</f>
        <v>0</v>
      </c>
      <c r="Q64" s="10" t="s">
        <v>83</v>
      </c>
      <c r="R64" s="11" t="str">
        <f>(STDEVA(C39:N67))/SQRT(COUNTA(C38:N67))</f>
        <v>0</v>
      </c>
    </row>
    <row r="65" spans="1:18">
      <c r="A65" s="3" t="str">
        <f>A64+1</f>
        <v>0</v>
      </c>
      <c r="B65" s="305">
        <v>44216.65555555555</v>
      </c>
      <c r="C65" s="306">
        <v>121.7</v>
      </c>
      <c r="D65" s="306">
        <v>121.7</v>
      </c>
      <c r="E65" s="306">
        <v>121.8</v>
      </c>
      <c r="F65" s="306">
        <v>121.7</v>
      </c>
      <c r="G65" s="306">
        <v>122.1</v>
      </c>
      <c r="H65" s="306">
        <v>121.7</v>
      </c>
      <c r="I65" s="306">
        <v>121.8</v>
      </c>
      <c r="J65" s="306">
        <v>121.7</v>
      </c>
      <c r="K65" s="306">
        <v>121.7</v>
      </c>
      <c r="L65" s="306">
        <v>122</v>
      </c>
      <c r="M65" s="306">
        <v>121.4</v>
      </c>
      <c r="N65" s="306"/>
      <c r="O65" s="9" t="str">
        <f>AVERAGE(C65:N65)</f>
        <v>0</v>
      </c>
      <c r="P65" s="279" t="str">
        <f>IF(B65="","",IF(COUNT(D65:N65)=0,STDEV(C65,Certificado!$B$16),STDEV(C65:N65)))</f>
        <v>0</v>
      </c>
      <c r="Q65" s="10" t="s">
        <v>79</v>
      </c>
      <c r="R65" s="9" t="str">
        <f>MAX(C38:N67)-MIN(C38:N67)</f>
        <v>0</v>
      </c>
    </row>
    <row r="66" spans="1:18">
      <c r="A66" s="3" t="str">
        <f>A65+1</f>
        <v>0</v>
      </c>
      <c r="B66" s="305">
        <v>44216.65625</v>
      </c>
      <c r="C66" s="306">
        <v>121.7</v>
      </c>
      <c r="D66" s="306">
        <v>121.6</v>
      </c>
      <c r="E66" s="306">
        <v>121.7</v>
      </c>
      <c r="F66" s="306">
        <v>121.8</v>
      </c>
      <c r="G66" s="306">
        <v>122.2</v>
      </c>
      <c r="H66" s="306">
        <v>121.7</v>
      </c>
      <c r="I66" s="306">
        <v>121.8</v>
      </c>
      <c r="J66" s="306">
        <v>121.7</v>
      </c>
      <c r="K66" s="306">
        <v>121.6</v>
      </c>
      <c r="L66" s="306">
        <v>121.9</v>
      </c>
      <c r="M66" s="306">
        <v>121.4</v>
      </c>
      <c r="N66" s="306"/>
      <c r="O66" s="9" t="str">
        <f>AVERAGE(C66:N66)</f>
        <v>0</v>
      </c>
      <c r="P66" s="279" t="str">
        <f>IF(B66="","",IF(COUNT(D66:N66)=0,STDEV(C66,Certificado!$B$16),STDEV(C66:N66)))</f>
        <v>0</v>
      </c>
      <c r="Q66" s="10" t="s">
        <v>80</v>
      </c>
      <c r="R66" s="278" t="str">
        <f>MAX(P38:P67)</f>
        <v>0</v>
      </c>
    </row>
    <row r="67" spans="1:18">
      <c r="A67" s="3" t="str">
        <f>A66+1</f>
        <v>0</v>
      </c>
      <c r="B67" s="305">
        <v>44216.65694444445</v>
      </c>
      <c r="C67" s="306">
        <v>121.8</v>
      </c>
      <c r="D67" s="306">
        <v>121.7</v>
      </c>
      <c r="E67" s="306">
        <v>121.8</v>
      </c>
      <c r="F67" s="306">
        <v>121.9</v>
      </c>
      <c r="G67" s="306">
        <v>122.1</v>
      </c>
      <c r="H67" s="306">
        <v>121.9</v>
      </c>
      <c r="I67" s="306">
        <v>121.9</v>
      </c>
      <c r="J67" s="306">
        <v>121.8</v>
      </c>
      <c r="K67" s="306">
        <v>121.8</v>
      </c>
      <c r="L67" s="306">
        <v>122</v>
      </c>
      <c r="M67" s="306">
        <v>121.6</v>
      </c>
      <c r="N67" s="306"/>
      <c r="O67" s="9" t="str">
        <f>AVERAGE(C67:N67)</f>
        <v>0</v>
      </c>
      <c r="P67" s="279" t="str">
        <f>IF(B67="","",IF(COUNT(D67:N67)=0,STDEV(C67,Certificado!$B$16),STDEV(C67:N67)))</f>
        <v>0</v>
      </c>
      <c r="Q67" s="277" t="s">
        <v>81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84</v>
      </c>
      <c r="C71" s="8" t="s">
        <v>73</v>
      </c>
      <c r="D71" s="8" t="s">
        <v>74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>
        <v>44216.70277777778</v>
      </c>
      <c r="C72" s="306">
        <v>121.9</v>
      </c>
      <c r="D72" s="306">
        <v>121.8</v>
      </c>
      <c r="E72" s="306">
        <v>121.9</v>
      </c>
      <c r="F72" s="306">
        <v>122</v>
      </c>
      <c r="G72" s="306">
        <v>122.2</v>
      </c>
      <c r="H72" s="306">
        <v>121.9</v>
      </c>
      <c r="I72" s="306">
        <v>122</v>
      </c>
      <c r="J72" s="306">
        <v>121.9</v>
      </c>
      <c r="K72" s="306">
        <v>121.8</v>
      </c>
      <c r="L72" s="306">
        <v>122.1</v>
      </c>
      <c r="M72" s="306">
        <v>121.7</v>
      </c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>
        <v>44216.70347222222</v>
      </c>
      <c r="C73" s="306">
        <v>121.9</v>
      </c>
      <c r="D73" s="306">
        <v>121.8</v>
      </c>
      <c r="E73" s="306">
        <v>121.9</v>
      </c>
      <c r="F73" s="306">
        <v>122</v>
      </c>
      <c r="G73" s="306">
        <v>122.2</v>
      </c>
      <c r="H73" s="306">
        <v>122</v>
      </c>
      <c r="I73" s="306">
        <v>122.1</v>
      </c>
      <c r="J73" s="306">
        <v>121.9</v>
      </c>
      <c r="K73" s="306">
        <v>121.9</v>
      </c>
      <c r="L73" s="306">
        <v>122.2</v>
      </c>
      <c r="M73" s="306">
        <v>121.8</v>
      </c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>
        <v>44216.70416666667</v>
      </c>
      <c r="C74" s="306">
        <v>121.8</v>
      </c>
      <c r="D74" s="306">
        <v>121.8</v>
      </c>
      <c r="E74" s="306">
        <v>121.9</v>
      </c>
      <c r="F74" s="306">
        <v>121.9</v>
      </c>
      <c r="G74" s="306">
        <v>122.1</v>
      </c>
      <c r="H74" s="306">
        <v>121.9</v>
      </c>
      <c r="I74" s="306">
        <v>122</v>
      </c>
      <c r="J74" s="306">
        <v>121.8</v>
      </c>
      <c r="K74" s="306">
        <v>121.7</v>
      </c>
      <c r="L74" s="306">
        <v>122</v>
      </c>
      <c r="M74" s="306">
        <v>121.6</v>
      </c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>
        <v>44216.70486111111</v>
      </c>
      <c r="C75" s="306">
        <v>121.7</v>
      </c>
      <c r="D75" s="306">
        <v>121.7</v>
      </c>
      <c r="E75" s="306">
        <v>121.8</v>
      </c>
      <c r="F75" s="306">
        <v>121.9</v>
      </c>
      <c r="G75" s="306">
        <v>122</v>
      </c>
      <c r="H75" s="306">
        <v>121.9</v>
      </c>
      <c r="I75" s="306">
        <v>121.9</v>
      </c>
      <c r="J75" s="306">
        <v>121.7</v>
      </c>
      <c r="K75" s="306">
        <v>121.7</v>
      </c>
      <c r="L75" s="306">
        <v>122</v>
      </c>
      <c r="M75" s="306">
        <v>121.5</v>
      </c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>
        <v>44216.70555555556</v>
      </c>
      <c r="C76" s="306">
        <v>121.9</v>
      </c>
      <c r="D76" s="306">
        <v>121.9</v>
      </c>
      <c r="E76" s="306">
        <v>121.9</v>
      </c>
      <c r="F76" s="306">
        <v>122</v>
      </c>
      <c r="G76" s="306">
        <v>122.1</v>
      </c>
      <c r="H76" s="306">
        <v>122</v>
      </c>
      <c r="I76" s="306">
        <v>122</v>
      </c>
      <c r="J76" s="306">
        <v>121.9</v>
      </c>
      <c r="K76" s="306">
        <v>121.8</v>
      </c>
      <c r="L76" s="306">
        <v>122.2</v>
      </c>
      <c r="M76" s="306">
        <v>121.7</v>
      </c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>
        <v>44216.70625</v>
      </c>
      <c r="C77" s="306">
        <v>121.9</v>
      </c>
      <c r="D77" s="306">
        <v>121.8</v>
      </c>
      <c r="E77" s="306">
        <v>121.9</v>
      </c>
      <c r="F77" s="306">
        <v>122</v>
      </c>
      <c r="G77" s="306">
        <v>122.2</v>
      </c>
      <c r="H77" s="306">
        <v>121.9</v>
      </c>
      <c r="I77" s="306">
        <v>122.1</v>
      </c>
      <c r="J77" s="306">
        <v>121.9</v>
      </c>
      <c r="K77" s="306">
        <v>121.9</v>
      </c>
      <c r="L77" s="306">
        <v>122.2</v>
      </c>
      <c r="M77" s="306">
        <v>121.7</v>
      </c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>
        <v>44216.70694444444</v>
      </c>
      <c r="C78" s="306">
        <v>121.9</v>
      </c>
      <c r="D78" s="306">
        <v>121.8</v>
      </c>
      <c r="E78" s="306">
        <v>121.9</v>
      </c>
      <c r="F78" s="306">
        <v>122</v>
      </c>
      <c r="G78" s="306">
        <v>122.3</v>
      </c>
      <c r="H78" s="306">
        <v>121.8</v>
      </c>
      <c r="I78" s="306">
        <v>122</v>
      </c>
      <c r="J78" s="306">
        <v>121.9</v>
      </c>
      <c r="K78" s="306">
        <v>121.8</v>
      </c>
      <c r="L78" s="306">
        <v>122.1</v>
      </c>
      <c r="M78" s="306">
        <v>121.7</v>
      </c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>
        <v>44216.70763888889</v>
      </c>
      <c r="C79" s="306">
        <v>121.8</v>
      </c>
      <c r="D79" s="306">
        <v>121.7</v>
      </c>
      <c r="E79" s="306">
        <v>121.9</v>
      </c>
      <c r="F79" s="306">
        <v>121.9</v>
      </c>
      <c r="G79" s="306">
        <v>122.1</v>
      </c>
      <c r="H79" s="306">
        <v>121.8</v>
      </c>
      <c r="I79" s="306">
        <v>121.9</v>
      </c>
      <c r="J79" s="306">
        <v>121.8</v>
      </c>
      <c r="K79" s="306">
        <v>121.8</v>
      </c>
      <c r="L79" s="306">
        <v>122.1</v>
      </c>
      <c r="M79" s="306">
        <v>121.6</v>
      </c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>
        <v>44216.70833333334</v>
      </c>
      <c r="C80" s="306">
        <v>121.7</v>
      </c>
      <c r="D80" s="306">
        <v>121.6</v>
      </c>
      <c r="E80" s="306">
        <v>121.7</v>
      </c>
      <c r="F80" s="306">
        <v>121.8</v>
      </c>
      <c r="G80" s="306">
        <v>121.9</v>
      </c>
      <c r="H80" s="306">
        <v>121.8</v>
      </c>
      <c r="I80" s="306">
        <v>121.8</v>
      </c>
      <c r="J80" s="306">
        <v>121.7</v>
      </c>
      <c r="K80" s="306">
        <v>121.6</v>
      </c>
      <c r="L80" s="306">
        <v>122</v>
      </c>
      <c r="M80" s="306">
        <v>121.5</v>
      </c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>
        <v>44216.70902777778</v>
      </c>
      <c r="C81" s="306">
        <v>121.7</v>
      </c>
      <c r="D81" s="306">
        <v>121.6</v>
      </c>
      <c r="E81" s="306">
        <v>121.7</v>
      </c>
      <c r="F81" s="306">
        <v>121.8</v>
      </c>
      <c r="G81" s="306">
        <v>121.9</v>
      </c>
      <c r="H81" s="306">
        <v>121.7</v>
      </c>
      <c r="I81" s="306">
        <v>121.8</v>
      </c>
      <c r="J81" s="306">
        <v>121.7</v>
      </c>
      <c r="K81" s="306">
        <v>121.6</v>
      </c>
      <c r="L81" s="306">
        <v>121.9</v>
      </c>
      <c r="M81" s="306">
        <v>121.4</v>
      </c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>
        <v>44216.70972222222</v>
      </c>
      <c r="C82" s="306">
        <v>121.8</v>
      </c>
      <c r="D82" s="306">
        <v>121.8</v>
      </c>
      <c r="E82" s="306">
        <v>121.9</v>
      </c>
      <c r="F82" s="306">
        <v>121.9</v>
      </c>
      <c r="G82" s="306">
        <v>122.1</v>
      </c>
      <c r="H82" s="306">
        <v>121.8</v>
      </c>
      <c r="I82" s="306">
        <v>121.9</v>
      </c>
      <c r="J82" s="306">
        <v>121.8</v>
      </c>
      <c r="K82" s="306">
        <v>121.8</v>
      </c>
      <c r="L82" s="306">
        <v>122.1</v>
      </c>
      <c r="M82" s="306">
        <v>121.6</v>
      </c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>
        <v>44216.71041666667</v>
      </c>
      <c r="C83" s="306">
        <v>121.8</v>
      </c>
      <c r="D83" s="306">
        <v>121.7</v>
      </c>
      <c r="E83" s="306">
        <v>121.8</v>
      </c>
      <c r="F83" s="306">
        <v>121.9</v>
      </c>
      <c r="G83" s="306">
        <v>122.1</v>
      </c>
      <c r="H83" s="306">
        <v>121.7</v>
      </c>
      <c r="I83" s="306">
        <v>121.9</v>
      </c>
      <c r="J83" s="306">
        <v>121.8</v>
      </c>
      <c r="K83" s="306">
        <v>121.7</v>
      </c>
      <c r="L83" s="306">
        <v>122</v>
      </c>
      <c r="M83" s="306">
        <v>121.6</v>
      </c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>
        <v>44216.71111111111</v>
      </c>
      <c r="C84" s="306">
        <v>121.8</v>
      </c>
      <c r="D84" s="306">
        <v>121.7</v>
      </c>
      <c r="E84" s="306">
        <v>121.8</v>
      </c>
      <c r="F84" s="306">
        <v>121.9</v>
      </c>
      <c r="G84" s="306">
        <v>122.1</v>
      </c>
      <c r="H84" s="306">
        <v>121.7</v>
      </c>
      <c r="I84" s="306">
        <v>121.9</v>
      </c>
      <c r="J84" s="306">
        <v>121.8</v>
      </c>
      <c r="K84" s="306">
        <v>121.7</v>
      </c>
      <c r="L84" s="306">
        <v>122</v>
      </c>
      <c r="M84" s="306">
        <v>121.5</v>
      </c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>
        <v>44216.71180555555</v>
      </c>
      <c r="C85" s="306">
        <v>121.8</v>
      </c>
      <c r="D85" s="306">
        <v>121.7</v>
      </c>
      <c r="E85" s="306">
        <v>121.8</v>
      </c>
      <c r="F85" s="306">
        <v>121.9</v>
      </c>
      <c r="G85" s="306">
        <v>122</v>
      </c>
      <c r="H85" s="306">
        <v>121.8</v>
      </c>
      <c r="I85" s="306">
        <v>121.9</v>
      </c>
      <c r="J85" s="306">
        <v>121.8</v>
      </c>
      <c r="K85" s="306">
        <v>121.7</v>
      </c>
      <c r="L85" s="306">
        <v>122</v>
      </c>
      <c r="M85" s="306">
        <v>121.5</v>
      </c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>
        <v>44216.7125</v>
      </c>
      <c r="C86" s="306">
        <v>121.7</v>
      </c>
      <c r="D86" s="306">
        <v>121.6</v>
      </c>
      <c r="E86" s="306">
        <v>121.7</v>
      </c>
      <c r="F86" s="306">
        <v>121.8</v>
      </c>
      <c r="G86" s="306">
        <v>122</v>
      </c>
      <c r="H86" s="306">
        <v>121.7</v>
      </c>
      <c r="I86" s="306">
        <v>121.8</v>
      </c>
      <c r="J86" s="306">
        <v>121.7</v>
      </c>
      <c r="K86" s="306">
        <v>121.6</v>
      </c>
      <c r="L86" s="306">
        <v>121.9</v>
      </c>
      <c r="M86" s="306">
        <v>121.5</v>
      </c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>
        <v>44216.71319444444</v>
      </c>
      <c r="C87" s="306">
        <v>121.7</v>
      </c>
      <c r="D87" s="306">
        <v>121.6</v>
      </c>
      <c r="E87" s="306">
        <v>121.7</v>
      </c>
      <c r="F87" s="306">
        <v>121.7</v>
      </c>
      <c r="G87" s="306">
        <v>121.9</v>
      </c>
      <c r="H87" s="306">
        <v>121.7</v>
      </c>
      <c r="I87" s="306">
        <v>121.8</v>
      </c>
      <c r="J87" s="306">
        <v>121.7</v>
      </c>
      <c r="K87" s="306">
        <v>121.6</v>
      </c>
      <c r="L87" s="306">
        <v>121.9</v>
      </c>
      <c r="M87" s="306">
        <v>121.4</v>
      </c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>
        <v>44216.71388888889</v>
      </c>
      <c r="C88" s="306">
        <v>121.7</v>
      </c>
      <c r="D88" s="306">
        <v>121.6</v>
      </c>
      <c r="E88" s="306">
        <v>121.7</v>
      </c>
      <c r="F88" s="306">
        <v>121.8</v>
      </c>
      <c r="G88" s="306">
        <v>121.9</v>
      </c>
      <c r="H88" s="306">
        <v>121.7</v>
      </c>
      <c r="I88" s="306">
        <v>121.8</v>
      </c>
      <c r="J88" s="306">
        <v>121.6</v>
      </c>
      <c r="K88" s="306">
        <v>121.6</v>
      </c>
      <c r="L88" s="306">
        <v>121.9</v>
      </c>
      <c r="M88" s="306">
        <v>121.4</v>
      </c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>
        <v>44216.71458333333</v>
      </c>
      <c r="C89" s="306">
        <v>121.6</v>
      </c>
      <c r="D89" s="306">
        <v>121.5</v>
      </c>
      <c r="E89" s="306">
        <v>121.6</v>
      </c>
      <c r="F89" s="306">
        <v>121.7</v>
      </c>
      <c r="G89" s="306">
        <v>121.5</v>
      </c>
      <c r="H89" s="306">
        <v>121.6</v>
      </c>
      <c r="I89" s="306">
        <v>121.7</v>
      </c>
      <c r="J89" s="306">
        <v>121.5</v>
      </c>
      <c r="K89" s="306">
        <v>121.5</v>
      </c>
      <c r="L89" s="306">
        <v>121.8</v>
      </c>
      <c r="M89" s="306">
        <v>121.2</v>
      </c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>
        <v>44216.71527777778</v>
      </c>
      <c r="C90" s="306">
        <v>121.6</v>
      </c>
      <c r="D90" s="306">
        <v>121.6</v>
      </c>
      <c r="E90" s="306">
        <v>121.7</v>
      </c>
      <c r="F90" s="306">
        <v>121.8</v>
      </c>
      <c r="G90" s="306">
        <v>121.9</v>
      </c>
      <c r="H90" s="306">
        <v>121.7</v>
      </c>
      <c r="I90" s="306">
        <v>121.8</v>
      </c>
      <c r="J90" s="306">
        <v>121.6</v>
      </c>
      <c r="K90" s="306">
        <v>121.6</v>
      </c>
      <c r="L90" s="306">
        <v>121.9</v>
      </c>
      <c r="M90" s="306">
        <v>121.3</v>
      </c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>
        <v>44216.71597222222</v>
      </c>
      <c r="C91" s="306">
        <v>121.9</v>
      </c>
      <c r="D91" s="306">
        <v>121.8</v>
      </c>
      <c r="E91" s="306">
        <v>121.9</v>
      </c>
      <c r="F91" s="306">
        <v>122</v>
      </c>
      <c r="G91" s="306">
        <v>122.1</v>
      </c>
      <c r="H91" s="306">
        <v>121.9</v>
      </c>
      <c r="I91" s="306">
        <v>122</v>
      </c>
      <c r="J91" s="306">
        <v>121.9</v>
      </c>
      <c r="K91" s="306">
        <v>121.8</v>
      </c>
      <c r="L91" s="306">
        <v>122.1</v>
      </c>
      <c r="M91" s="306">
        <v>121.7</v>
      </c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>
        <v>44216.71666666667</v>
      </c>
      <c r="C92" s="306">
        <v>121.9</v>
      </c>
      <c r="D92" s="306">
        <v>121.8</v>
      </c>
      <c r="E92" s="306">
        <v>121.9</v>
      </c>
      <c r="F92" s="306">
        <v>122</v>
      </c>
      <c r="G92" s="306">
        <v>122.2</v>
      </c>
      <c r="H92" s="306">
        <v>122</v>
      </c>
      <c r="I92" s="306">
        <v>122.1</v>
      </c>
      <c r="J92" s="306">
        <v>121.9</v>
      </c>
      <c r="K92" s="306">
        <v>121.9</v>
      </c>
      <c r="L92" s="306">
        <v>122.2</v>
      </c>
      <c r="M92" s="306">
        <v>121.7</v>
      </c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>
        <v>44216.71736111111</v>
      </c>
      <c r="C93" s="306">
        <v>121.7</v>
      </c>
      <c r="D93" s="306">
        <v>121.6</v>
      </c>
      <c r="E93" s="306">
        <v>121.7</v>
      </c>
      <c r="F93" s="306">
        <v>121.8</v>
      </c>
      <c r="G93" s="306">
        <v>122</v>
      </c>
      <c r="H93" s="306">
        <v>121.9</v>
      </c>
      <c r="I93" s="306">
        <v>121.9</v>
      </c>
      <c r="J93" s="306">
        <v>121.8</v>
      </c>
      <c r="K93" s="306">
        <v>121.7</v>
      </c>
      <c r="L93" s="306">
        <v>122</v>
      </c>
      <c r="M93" s="306">
        <v>121.5</v>
      </c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>
        <v>44216.71805555555</v>
      </c>
      <c r="C94" s="306">
        <v>121.7</v>
      </c>
      <c r="D94" s="306">
        <v>121.6</v>
      </c>
      <c r="E94" s="306">
        <v>121.7</v>
      </c>
      <c r="F94" s="306">
        <v>121.8</v>
      </c>
      <c r="G94" s="306">
        <v>122</v>
      </c>
      <c r="H94" s="306">
        <v>121.6</v>
      </c>
      <c r="I94" s="306">
        <v>121.8</v>
      </c>
      <c r="J94" s="306">
        <v>121.7</v>
      </c>
      <c r="K94" s="306">
        <v>121.6</v>
      </c>
      <c r="L94" s="306">
        <v>121.9</v>
      </c>
      <c r="M94" s="306">
        <v>121.4</v>
      </c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>
        <v>44216.71875</v>
      </c>
      <c r="C95" s="306">
        <v>121.7</v>
      </c>
      <c r="D95" s="306">
        <v>121.6</v>
      </c>
      <c r="E95" s="306">
        <v>121.7</v>
      </c>
      <c r="F95" s="306">
        <v>121.8</v>
      </c>
      <c r="G95" s="306">
        <v>121.9</v>
      </c>
      <c r="H95" s="306">
        <v>121.7</v>
      </c>
      <c r="I95" s="306">
        <v>121.8</v>
      </c>
      <c r="J95" s="306">
        <v>121.7</v>
      </c>
      <c r="K95" s="306">
        <v>121.6</v>
      </c>
      <c r="L95" s="306">
        <v>121.9</v>
      </c>
      <c r="M95" s="306">
        <v>121.4</v>
      </c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75</v>
      </c>
      <c r="R95" s="9" t="str">
        <f>MAX(C72:N101)</f>
        <v>0</v>
      </c>
    </row>
    <row r="96" spans="1:18">
      <c r="A96" s="3" t="str">
        <f>A95+1</f>
        <v>0</v>
      </c>
      <c r="B96" s="305">
        <v>44216.71944444445</v>
      </c>
      <c r="C96" s="306">
        <v>121.7</v>
      </c>
      <c r="D96" s="306">
        <v>121.6</v>
      </c>
      <c r="E96" s="306">
        <v>121.7</v>
      </c>
      <c r="F96" s="306">
        <v>121.9</v>
      </c>
      <c r="G96" s="306">
        <v>122</v>
      </c>
      <c r="H96" s="306">
        <v>121.7</v>
      </c>
      <c r="I96" s="306">
        <v>121.8</v>
      </c>
      <c r="J96" s="306">
        <v>121.7</v>
      </c>
      <c r="K96" s="306">
        <v>121.6</v>
      </c>
      <c r="L96" s="306">
        <v>121.9</v>
      </c>
      <c r="M96" s="306">
        <v>121.5</v>
      </c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76</v>
      </c>
      <c r="R96" s="9" t="str">
        <f>MIN(C72:N101)</f>
        <v>0</v>
      </c>
    </row>
    <row r="97" spans="1:18">
      <c r="A97" s="3" t="str">
        <f>A96+1</f>
        <v>0</v>
      </c>
      <c r="B97" s="305">
        <v>44216.72013888889</v>
      </c>
      <c r="C97" s="306">
        <v>121.7</v>
      </c>
      <c r="D97" s="306">
        <v>121.6</v>
      </c>
      <c r="E97" s="306">
        <v>121.7</v>
      </c>
      <c r="F97" s="306">
        <v>121.8</v>
      </c>
      <c r="G97" s="306">
        <v>121.9</v>
      </c>
      <c r="H97" s="306">
        <v>121.6</v>
      </c>
      <c r="I97" s="306">
        <v>121.8</v>
      </c>
      <c r="J97" s="306">
        <v>121.7</v>
      </c>
      <c r="K97" s="306">
        <v>121.6</v>
      </c>
      <c r="L97" s="306">
        <v>121.9</v>
      </c>
      <c r="M97" s="306">
        <v>121.4</v>
      </c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77</v>
      </c>
      <c r="R97" s="281" t="str">
        <f>AVERAGE(C72:N101)</f>
        <v>0</v>
      </c>
    </row>
    <row r="98" spans="1:18">
      <c r="A98" s="3" t="str">
        <f>A97+1</f>
        <v>0</v>
      </c>
      <c r="B98" s="305">
        <v>44216.72083333333</v>
      </c>
      <c r="C98" s="306">
        <v>121.8</v>
      </c>
      <c r="D98" s="306">
        <v>121.8</v>
      </c>
      <c r="E98" s="306">
        <v>121.8</v>
      </c>
      <c r="F98" s="306">
        <v>122</v>
      </c>
      <c r="G98" s="306">
        <v>122.1</v>
      </c>
      <c r="H98" s="306">
        <v>121.8</v>
      </c>
      <c r="I98" s="306">
        <v>121.9</v>
      </c>
      <c r="J98" s="306">
        <v>121.9</v>
      </c>
      <c r="K98" s="306">
        <v>121.7</v>
      </c>
      <c r="L98" s="306">
        <v>122</v>
      </c>
      <c r="M98" s="306">
        <v>121.6</v>
      </c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83</v>
      </c>
      <c r="R98" s="11" t="str">
        <f>(STDEVA(C73:N101))/SQRT(COUNTA(C72:N101))</f>
        <v>0</v>
      </c>
    </row>
    <row r="99" spans="1:18">
      <c r="A99" s="3" t="str">
        <f>A98+1</f>
        <v>0</v>
      </c>
      <c r="B99" s="305">
        <v>44216.72152777778</v>
      </c>
      <c r="C99" s="306">
        <v>121.7</v>
      </c>
      <c r="D99" s="306">
        <v>121.7</v>
      </c>
      <c r="E99" s="306">
        <v>121.8</v>
      </c>
      <c r="F99" s="306">
        <v>121.9</v>
      </c>
      <c r="G99" s="306">
        <v>122</v>
      </c>
      <c r="H99" s="306">
        <v>121.7</v>
      </c>
      <c r="I99" s="306">
        <v>121.8</v>
      </c>
      <c r="J99" s="306">
        <v>121.7</v>
      </c>
      <c r="K99" s="306">
        <v>121.7</v>
      </c>
      <c r="L99" s="306">
        <v>122</v>
      </c>
      <c r="M99" s="306">
        <v>121.5</v>
      </c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79</v>
      </c>
      <c r="R99" s="9" t="str">
        <f>MAX(C72:N101)-MIN(C72:N101)</f>
        <v>0</v>
      </c>
    </row>
    <row r="100" spans="1:18">
      <c r="A100" s="3" t="str">
        <f>A99+1</f>
        <v>0</v>
      </c>
      <c r="B100" s="305">
        <v>44216.72222222222</v>
      </c>
      <c r="C100" s="306">
        <v>121.8</v>
      </c>
      <c r="D100" s="306">
        <v>121.7</v>
      </c>
      <c r="E100" s="306">
        <v>121.8</v>
      </c>
      <c r="F100" s="306">
        <v>121.9</v>
      </c>
      <c r="G100" s="306">
        <v>121.9</v>
      </c>
      <c r="H100" s="306">
        <v>121.9</v>
      </c>
      <c r="I100" s="306">
        <v>121.9</v>
      </c>
      <c r="J100" s="306">
        <v>121.8</v>
      </c>
      <c r="K100" s="306">
        <v>121.8</v>
      </c>
      <c r="L100" s="306">
        <v>122.1</v>
      </c>
      <c r="M100" s="306">
        <v>121.5</v>
      </c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80</v>
      </c>
      <c r="R100" s="278" t="str">
        <f>MAX(P72:P101)</f>
        <v>0</v>
      </c>
    </row>
    <row r="101" spans="1:18">
      <c r="A101" s="3" t="str">
        <f>A100+1</f>
        <v>0</v>
      </c>
      <c r="B101" s="305">
        <v>44216.72291666667</v>
      </c>
      <c r="C101" s="306">
        <v>121.9</v>
      </c>
      <c r="D101" s="306">
        <v>121.8</v>
      </c>
      <c r="E101" s="306">
        <v>121.9</v>
      </c>
      <c r="F101" s="306">
        <v>122</v>
      </c>
      <c r="G101" s="306">
        <v>122.2</v>
      </c>
      <c r="H101" s="306">
        <v>121.9</v>
      </c>
      <c r="I101" s="306">
        <v>122</v>
      </c>
      <c r="J101" s="306">
        <v>121.9</v>
      </c>
      <c r="K101" s="306">
        <v>121.8</v>
      </c>
      <c r="L101" s="306">
        <v>122.1</v>
      </c>
      <c r="M101" s="306">
        <v>121.7</v>
      </c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81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72</v>
      </c>
      <c r="C105" s="8" t="s">
        <v>85</v>
      </c>
      <c r="D105" s="14"/>
      <c r="E105" s="8" t="s">
        <v>74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75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76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83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79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80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82</v>
      </c>
      <c r="C137" s="8" t="s">
        <v>85</v>
      </c>
      <c r="D137" s="14"/>
      <c r="E137" s="8" t="s">
        <v>74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75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76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83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79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80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84</v>
      </c>
      <c r="C169" s="8" t="s">
        <v>85</v>
      </c>
      <c r="D169" s="14"/>
      <c r="E169" s="8" t="s">
        <v>74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75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76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83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79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80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J12" sqref="J12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419"/>
      <c r="B2" s="381"/>
      <c r="C2" s="381"/>
      <c r="D2" s="381"/>
      <c r="E2" s="381"/>
      <c r="F2" s="381"/>
      <c r="G2" s="381"/>
      <c r="H2" s="381"/>
      <c r="I2" s="420"/>
      <c r="L2" s="416"/>
      <c r="M2" s="416"/>
      <c r="N2" s="416"/>
      <c r="O2" s="416"/>
      <c r="P2" s="416"/>
      <c r="Q2" s="416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86</v>
      </c>
      <c r="I3" s="50"/>
      <c r="L3" s="416"/>
      <c r="M3" s="416"/>
      <c r="N3" s="416"/>
      <c r="O3" s="416"/>
      <c r="P3" s="416"/>
    </row>
    <row r="4" spans="1:17" customHeight="1" ht="24.75" s="55" customFormat="1">
      <c r="A4" s="51" t="s">
        <v>87</v>
      </c>
      <c r="B4" s="52"/>
      <c r="C4" s="52"/>
      <c r="D4" s="52"/>
      <c r="E4" s="53" t="s">
        <v>88</v>
      </c>
      <c r="F4" s="428" t="str">
        <f>CONCATENATE("CT-R ",Registro!C8)</f>
        <v>0</v>
      </c>
      <c r="G4" s="428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7" t="s">
        <v>16</v>
      </c>
      <c r="B6" s="418"/>
      <c r="C6" s="418"/>
      <c r="D6" s="418"/>
      <c r="E6" s="418"/>
      <c r="F6" s="418"/>
      <c r="G6" s="418"/>
      <c r="H6" s="418"/>
      <c r="I6" s="418"/>
      <c r="J6" s="270"/>
    </row>
    <row r="7" spans="1:17" customHeight="1" ht="17.15">
      <c r="A7" s="61" t="str">
        <f>Registro!A11</f>
        <v>0</v>
      </c>
      <c r="B7" s="421" t="str">
        <f>Registro!B11</f>
        <v>0</v>
      </c>
      <c r="C7" s="422"/>
      <c r="D7" s="422"/>
      <c r="E7" s="422"/>
      <c r="F7" s="422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30" t="s">
        <v>22</v>
      </c>
      <c r="B8" s="430"/>
      <c r="C8" s="425" t="str">
        <f>Registro!B12</f>
        <v>0</v>
      </c>
      <c r="D8" s="425"/>
      <c r="E8" s="338" t="s">
        <v>23</v>
      </c>
      <c r="F8" s="268" t="str">
        <f>Registro!F12</f>
        <v>0</v>
      </c>
      <c r="G8" s="429" t="s">
        <v>25</v>
      </c>
      <c r="H8" s="429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3" t="s">
        <v>89</v>
      </c>
      <c r="B10" s="424"/>
      <c r="C10" s="424"/>
      <c r="D10" s="424"/>
      <c r="E10" s="424"/>
      <c r="F10" s="424"/>
      <c r="G10" s="424"/>
      <c r="H10" s="424"/>
      <c r="I10" s="424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90</v>
      </c>
      <c r="F12" s="271"/>
      <c r="G12" s="271"/>
      <c r="I12" s="258" t="s">
        <v>91</v>
      </c>
      <c r="J12" s="257" t="str">
        <f>IF(Registro!L26&lt;&gt;"",Registro!L26,Registro!F26)</f>
        <v>0</v>
      </c>
    </row>
    <row r="13" spans="1:17" customHeight="1" ht="11.5">
      <c r="A13" s="252" t="s">
        <v>92</v>
      </c>
      <c r="B13" s="252" t="s">
        <v>93</v>
      </c>
      <c r="C13" s="252" t="s">
        <v>94</v>
      </c>
      <c r="D13" s="252" t="s">
        <v>95</v>
      </c>
      <c r="E13" s="252" t="s">
        <v>96</v>
      </c>
      <c r="F13" s="252" t="s">
        <v>97</v>
      </c>
      <c r="G13" s="66" t="s">
        <v>98</v>
      </c>
      <c r="H13" s="66" t="s">
        <v>80</v>
      </c>
      <c r="I13" s="66" t="s">
        <v>81</v>
      </c>
      <c r="J13" s="252" t="s">
        <v>99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100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101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6" t="s">
        <v>102</v>
      </c>
      <c r="B18" s="427"/>
      <c r="C18" s="427"/>
      <c r="D18" s="427"/>
      <c r="E18" s="427"/>
      <c r="F18" s="427"/>
      <c r="G18" s="427"/>
      <c r="H18" s="327"/>
      <c r="I18" s="258" t="s">
        <v>91</v>
      </c>
      <c r="J18" s="328" t="str">
        <f>IF(COUNT(Registro!H29),Registro!L26,"- x -")</f>
        <v>0</v>
      </c>
    </row>
    <row r="19" spans="1:17" customHeight="1" ht="23">
      <c r="A19" s="329" t="s">
        <v>92</v>
      </c>
      <c r="B19" s="252" t="s">
        <v>103</v>
      </c>
      <c r="C19" s="252" t="s">
        <v>94</v>
      </c>
      <c r="D19" s="252" t="s">
        <v>93</v>
      </c>
      <c r="E19" s="252" t="s">
        <v>96</v>
      </c>
      <c r="F19" s="252" t="s">
        <v>99</v>
      </c>
      <c r="G19" s="252" t="s">
        <v>75</v>
      </c>
      <c r="H19" s="66" t="s">
        <v>104</v>
      </c>
      <c r="I19" s="66" t="s">
        <v>80</v>
      </c>
      <c r="J19" s="330"/>
    </row>
    <row r="20" spans="1:17" customHeight="1" ht="17.15">
      <c r="A20" s="331" t="s">
        <v>105</v>
      </c>
      <c r="B20" s="68" t="s">
        <v>105</v>
      </c>
      <c r="C20" s="68" t="s">
        <v>105</v>
      </c>
      <c r="D20" s="68" t="s">
        <v>105</v>
      </c>
      <c r="E20" s="68" t="s">
        <v>105</v>
      </c>
      <c r="F20" s="68" t="s">
        <v>106</v>
      </c>
      <c r="G20" s="68" t="s">
        <v>105</v>
      </c>
      <c r="H20" s="68" t="s">
        <v>105</v>
      </c>
      <c r="I20" s="68" t="s">
        <v>105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31"/>
      <c r="G25" s="431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34" t="s">
        <v>107</v>
      </c>
      <c r="B27" s="435"/>
      <c r="K27" s="75"/>
    </row>
    <row r="28" spans="1:17" customHeight="1" ht="17.15" hidden="true">
      <c r="A28" s="435" t="s">
        <v>108</v>
      </c>
      <c r="B28" s="435"/>
      <c r="C28" s="435"/>
      <c r="D28" s="435"/>
      <c r="E28" s="435"/>
      <c r="F28" s="435"/>
      <c r="G28" s="435"/>
      <c r="H28" s="435"/>
      <c r="I28" s="435"/>
      <c r="J28" s="435"/>
      <c r="K28" s="75"/>
    </row>
    <row r="29" spans="1:17" customHeight="1" ht="15" hidden="true">
      <c r="A29" s="434">
        <v>42262</v>
      </c>
      <c r="B29" s="435"/>
    </row>
    <row r="30" spans="1:17" customHeight="1" ht="15" hidden="true">
      <c r="A30" s="435" t="s">
        <v>109</v>
      </c>
      <c r="B30" s="435"/>
      <c r="C30" s="435"/>
      <c r="D30" s="435"/>
      <c r="E30" s="435"/>
      <c r="F30" s="435"/>
      <c r="G30" s="435"/>
      <c r="H30" s="435"/>
      <c r="I30" s="435"/>
      <c r="J30" s="435"/>
    </row>
    <row r="31" spans="1:17" customHeight="1" ht="15" hidden="true">
      <c r="A31" s="77">
        <v>41407</v>
      </c>
    </row>
    <row r="32" spans="1:17" customHeight="1" ht="15" hidden="true">
      <c r="A32" s="435" t="s">
        <v>110</v>
      </c>
      <c r="B32" s="435"/>
      <c r="C32" s="435"/>
      <c r="D32" s="435"/>
      <c r="E32" s="435"/>
      <c r="F32" s="435"/>
      <c r="G32" s="435"/>
      <c r="H32" s="435"/>
      <c r="I32" s="435"/>
    </row>
    <row r="35" spans="1:17" customHeight="1" ht="15">
      <c r="A35" s="432"/>
      <c r="B35" s="432"/>
      <c r="C35" s="432"/>
      <c r="D35" s="432"/>
      <c r="E35" s="432"/>
      <c r="F35" s="432"/>
      <c r="G35" s="432"/>
      <c r="H35" s="432"/>
      <c r="I35" s="432"/>
      <c r="J35" s="432"/>
    </row>
    <row r="36" spans="1:17" customHeight="1" ht="15">
      <c r="A36" s="432"/>
      <c r="B36" s="433"/>
      <c r="C36" s="433"/>
      <c r="D36" s="433"/>
      <c r="E36" s="433"/>
      <c r="F36" s="433"/>
      <c r="G36" s="433"/>
      <c r="H36" s="433"/>
      <c r="I36" s="433"/>
      <c r="J36" s="284"/>
    </row>
    <row r="37" spans="1:17" customHeight="1" ht="15">
      <c r="A37" s="432"/>
      <c r="B37" s="433"/>
      <c r="C37" s="433"/>
      <c r="D37" s="433"/>
      <c r="E37" s="433"/>
      <c r="F37" s="433"/>
      <c r="G37" s="433"/>
      <c r="H37" s="433"/>
      <c r="I37" s="433"/>
      <c r="J37" s="284"/>
    </row>
    <row r="38" spans="1:17" customHeight="1" ht="15">
      <c r="A38" s="432" t="s">
        <v>111</v>
      </c>
      <c r="B38" s="432"/>
      <c r="C38" s="432"/>
      <c r="D38" s="432"/>
      <c r="E38" s="432"/>
      <c r="F38" s="432"/>
      <c r="G38" s="432"/>
      <c r="H38" s="432"/>
      <c r="I38" s="432"/>
      <c r="J38" s="432"/>
    </row>
    <row r="39" spans="1:17" customHeight="1" ht="15">
      <c r="A39" s="432" t="s">
        <v>112</v>
      </c>
      <c r="B39" s="433"/>
      <c r="C39" s="433"/>
      <c r="D39" s="433"/>
      <c r="E39" s="433"/>
      <c r="F39" s="433"/>
      <c r="G39" s="433"/>
      <c r="H39" s="433"/>
      <c r="I39" s="433"/>
      <c r="J39" s="284"/>
    </row>
    <row r="40" spans="1:17" customHeight="1" ht="15">
      <c r="A40" s="432" t="s">
        <v>113</v>
      </c>
      <c r="B40" s="433"/>
      <c r="C40" s="433"/>
      <c r="D40" s="433"/>
      <c r="E40" s="433"/>
      <c r="F40" s="433"/>
      <c r="G40" s="433"/>
      <c r="H40" s="433"/>
      <c r="I40" s="433"/>
      <c r="J40" s="284"/>
    </row>
    <row r="41" spans="1:17" customHeight="1" ht="15">
      <c r="A41" s="432" t="s">
        <v>114</v>
      </c>
      <c r="B41" s="432"/>
      <c r="C41" s="432"/>
      <c r="D41" s="432"/>
      <c r="E41" s="432"/>
      <c r="F41" s="432"/>
      <c r="G41" s="432"/>
      <c r="H41" s="432"/>
      <c r="I41" s="432"/>
      <c r="J41" s="432"/>
    </row>
    <row r="42" spans="1:17" customHeight="1" ht="15">
      <c r="A42" s="432" t="s">
        <v>115</v>
      </c>
      <c r="B42" s="433"/>
      <c r="C42" s="433"/>
      <c r="D42" s="433"/>
      <c r="E42" s="433"/>
      <c r="F42" s="433"/>
      <c r="G42" s="433"/>
      <c r="H42" s="433"/>
      <c r="I42" s="433"/>
      <c r="J42" s="284"/>
    </row>
    <row r="43" spans="1:17" customHeight="1" ht="15">
      <c r="A43" s="432" t="s">
        <v>116</v>
      </c>
      <c r="B43" s="433"/>
      <c r="C43" s="433"/>
      <c r="D43" s="433"/>
      <c r="E43" s="433"/>
      <c r="F43" s="433"/>
      <c r="G43" s="433"/>
      <c r="H43" s="433"/>
      <c r="I43" s="433"/>
      <c r="J43" s="284"/>
    </row>
    <row r="44" spans="1:17" customHeight="1" ht="15">
      <c r="A44" s="432" t="s">
        <v>117</v>
      </c>
      <c r="B44" s="432"/>
      <c r="C44" s="432"/>
      <c r="D44" s="432"/>
      <c r="E44" s="432"/>
      <c r="F44" s="432"/>
      <c r="G44" s="432"/>
      <c r="H44" s="432"/>
      <c r="I44" s="432"/>
      <c r="J44" s="4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H41" sqref="H41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118</v>
      </c>
      <c r="N1" s="19" t="s">
        <v>119</v>
      </c>
    </row>
    <row r="2" spans="1:25">
      <c r="B2" s="21" t="s">
        <v>120</v>
      </c>
      <c r="F2" s="21" t="s">
        <v>121</v>
      </c>
      <c r="J2" s="21" t="s">
        <v>122</v>
      </c>
      <c r="N2" s="21" t="s">
        <v>123</v>
      </c>
      <c r="O2" s="20"/>
      <c r="P2" s="20"/>
      <c r="R2" s="21" t="s">
        <v>124</v>
      </c>
      <c r="V2" s="21" t="s">
        <v>125</v>
      </c>
    </row>
    <row r="3" spans="1:25">
      <c r="B3" s="23"/>
      <c r="C3" s="24" t="s">
        <v>126</v>
      </c>
      <c r="D3" s="24" t="s">
        <v>127</v>
      </c>
      <c r="F3" s="23"/>
      <c r="G3" s="24" t="s">
        <v>126</v>
      </c>
      <c r="H3" s="24" t="s">
        <v>127</v>
      </c>
      <c r="J3" s="23"/>
      <c r="K3" s="24" t="s">
        <v>126</v>
      </c>
      <c r="L3" s="24" t="s">
        <v>127</v>
      </c>
      <c r="N3" s="23"/>
      <c r="O3" s="24" t="s">
        <v>126</v>
      </c>
      <c r="P3" s="25" t="s">
        <v>127</v>
      </c>
      <c r="R3" s="23"/>
      <c r="S3" s="24" t="s">
        <v>126</v>
      </c>
      <c r="T3" s="25" t="s">
        <v>127</v>
      </c>
      <c r="V3" s="23"/>
      <c r="W3" s="24" t="s">
        <v>126</v>
      </c>
      <c r="X3" s="25" t="s">
        <v>127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">
      <c r="B34" s="33" t="s">
        <v>128</v>
      </c>
      <c r="C34" s="34" t="str">
        <f>AVERAGE(C4:C33)</f>
        <v>0</v>
      </c>
      <c r="D34" s="34" t="str">
        <f>AVERAGE(D4:D33)</f>
        <v>0</v>
      </c>
      <c r="F34" s="33" t="s">
        <v>128</v>
      </c>
      <c r="G34" s="34" t="str">
        <f>AVERAGE(G4:G33)</f>
        <v>0</v>
      </c>
      <c r="H34" s="34" t="str">
        <f>AVERAGE(H4:H33)</f>
        <v>0</v>
      </c>
      <c r="J34" s="33" t="s">
        <v>128</v>
      </c>
      <c r="K34" s="34" t="str">
        <f>AVERAGE(K4:K33)</f>
        <v>0</v>
      </c>
      <c r="L34" s="34" t="str">
        <f>AVERAGE(L4:L33)</f>
        <v>0</v>
      </c>
      <c r="N34" s="33" t="s">
        <v>128</v>
      </c>
      <c r="O34" s="34" t="str">
        <f>AVERAGE(O4:O33)</f>
        <v>0</v>
      </c>
      <c r="P34" s="34" t="str">
        <f>AVERAGE(P4:P33)</f>
        <v>0</v>
      </c>
      <c r="R34" s="33" t="s">
        <v>128</v>
      </c>
      <c r="S34" s="34" t="str">
        <f>AVERAGE(S4:S33)</f>
        <v>0</v>
      </c>
      <c r="T34" s="34" t="str">
        <f>AVERAGE(T4:T33)</f>
        <v>0</v>
      </c>
      <c r="V34" s="33" t="s">
        <v>128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129</v>
      </c>
      <c r="C35" s="36" t="str">
        <f>'Dados originais'!R30</f>
        <v>0</v>
      </c>
      <c r="D35" s="37" t="str">
        <f>(STDEVA(D4:D33))/SQRT(COUNT(D4:D33))</f>
        <v>0</v>
      </c>
      <c r="F35" s="35" t="s">
        <v>129</v>
      </c>
      <c r="G35" s="36" t="str">
        <f>'Dados originais'!R64</f>
        <v>0</v>
      </c>
      <c r="H35" s="37" t="str">
        <f>(STDEVA(H4:H33))/SQRT(COUNT(H4:H33))</f>
        <v>0</v>
      </c>
      <c r="J35" s="35" t="s">
        <v>129</v>
      </c>
      <c r="K35" s="36" t="str">
        <f>'Dados originais'!R98</f>
        <v>0</v>
      </c>
      <c r="L35" s="37" t="str">
        <f>(STDEVA(L4:L33))/SQRT(COUNT(L4:L33))</f>
        <v>0</v>
      </c>
      <c r="N35" s="35" t="s">
        <v>129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129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129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130</v>
      </c>
      <c r="C36" s="38"/>
      <c r="D36" s="27" t="str">
        <f>C34-D34</f>
        <v>0</v>
      </c>
      <c r="F36" s="23" t="s">
        <v>130</v>
      </c>
      <c r="G36" s="38"/>
      <c r="H36" s="27" t="str">
        <f>G34-H34</f>
        <v>0</v>
      </c>
      <c r="J36" s="23" t="s">
        <v>130</v>
      </c>
      <c r="K36" s="38"/>
      <c r="L36" s="27" t="str">
        <f>K34-L34</f>
        <v>0</v>
      </c>
      <c r="N36" s="23" t="s">
        <v>130</v>
      </c>
      <c r="O36" s="38"/>
      <c r="P36" s="27" t="str">
        <f>O34-P34</f>
        <v>0</v>
      </c>
      <c r="R36" s="23" t="s">
        <v>130</v>
      </c>
      <c r="S36" s="38"/>
      <c r="T36" s="27" t="str">
        <f>S34-T34</f>
        <v>0</v>
      </c>
      <c r="V36" s="23" t="s">
        <v>130</v>
      </c>
      <c r="W36" s="38"/>
      <c r="X36" s="27" t="str">
        <f>W34-X34</f>
        <v>0</v>
      </c>
    </row>
    <row r="38" spans="1:25" customHeight="1" ht="12.75">
      <c r="B38" s="436" t="s">
        <v>75</v>
      </c>
      <c r="C38" s="436"/>
      <c r="D38" s="39" t="str">
        <f>'Dados originais'!R27</f>
        <v>0</v>
      </c>
      <c r="F38" s="436" t="s">
        <v>75</v>
      </c>
      <c r="G38" s="436"/>
      <c r="H38" s="39" t="str">
        <f>'Dados originais'!R61</f>
        <v>0</v>
      </c>
      <c r="J38" s="436" t="s">
        <v>75</v>
      </c>
      <c r="K38" s="436"/>
      <c r="L38" s="39" t="str">
        <f>'Dados originais'!R95</f>
        <v>0</v>
      </c>
      <c r="N38" s="436" t="s">
        <v>75</v>
      </c>
      <c r="O38" s="436"/>
      <c r="P38" s="39" t="str">
        <f>'Dados originais'!Q131</f>
        <v>0</v>
      </c>
      <c r="R38" s="436" t="s">
        <v>75</v>
      </c>
      <c r="S38" s="436"/>
      <c r="T38" s="39" t="str">
        <f>'Dados originais'!Q163</f>
        <v>0</v>
      </c>
      <c r="V38" s="436" t="s">
        <v>75</v>
      </c>
      <c r="W38" s="436"/>
      <c r="X38" s="39" t="str">
        <f>'Dados originais'!Q195</f>
        <v>0</v>
      </c>
    </row>
    <row r="39" spans="1:25" customHeight="1" ht="12.75">
      <c r="B39" s="437" t="s">
        <v>104</v>
      </c>
      <c r="C39" s="437"/>
      <c r="D39" s="39" t="str">
        <f>'Dados originais'!R28</f>
        <v>0</v>
      </c>
      <c r="F39" s="437" t="s">
        <v>104</v>
      </c>
      <c r="G39" s="437"/>
      <c r="H39" s="39" t="str">
        <f>'Dados originais'!R62</f>
        <v>0</v>
      </c>
      <c r="J39" s="437" t="s">
        <v>104</v>
      </c>
      <c r="K39" s="437"/>
      <c r="L39" s="39" t="str">
        <f>'Dados originais'!R96</f>
        <v>0</v>
      </c>
      <c r="N39" s="437" t="s">
        <v>104</v>
      </c>
      <c r="O39" s="437"/>
      <c r="P39" s="39" t="str">
        <f>'Dados originais'!Q132</f>
        <v>0</v>
      </c>
      <c r="R39" s="437" t="s">
        <v>104</v>
      </c>
      <c r="S39" s="437"/>
      <c r="T39" s="39" t="str">
        <f>'Dados originais'!Q164</f>
        <v>0</v>
      </c>
      <c r="V39" s="437" t="s">
        <v>104</v>
      </c>
      <c r="W39" s="437"/>
      <c r="X39" s="39" t="str">
        <f>'Dados originais'!Q196</f>
        <v>0</v>
      </c>
    </row>
    <row r="40" spans="1:25" customHeight="1" ht="13">
      <c r="B40" s="438" t="s">
        <v>80</v>
      </c>
      <c r="C40" s="439"/>
      <c r="D40" s="282" t="str">
        <f>'Dados originais'!R32</f>
        <v>0</v>
      </c>
      <c r="F40" s="438" t="s">
        <v>80</v>
      </c>
      <c r="G40" s="439"/>
      <c r="H40" s="39" t="str">
        <f>'Dados originais'!R66</f>
        <v>0</v>
      </c>
      <c r="J40" s="438" t="s">
        <v>80</v>
      </c>
      <c r="K40" s="439"/>
      <c r="L40" s="39" t="str">
        <f>'Dados originais'!R100</f>
        <v>0</v>
      </c>
      <c r="N40" s="438" t="s">
        <v>80</v>
      </c>
      <c r="O40" s="439"/>
      <c r="P40" s="40" t="str">
        <f>'Dados originais'!Q135</f>
        <v>0</v>
      </c>
      <c r="R40" s="438" t="s">
        <v>80</v>
      </c>
      <c r="S40" s="439"/>
      <c r="T40" s="40" t="str">
        <f>'Dados originais'!Q167</f>
        <v>0</v>
      </c>
      <c r="V40" s="438" t="s">
        <v>80</v>
      </c>
      <c r="W40" s="439"/>
      <c r="X40" s="40" t="str">
        <f>'Dados originais'!Q199</f>
        <v>0</v>
      </c>
    </row>
    <row r="41" spans="1:25" customHeight="1" ht="13">
      <c r="B41" s="440" t="s">
        <v>81</v>
      </c>
      <c r="C41" s="439"/>
      <c r="D41" s="282" t="str">
        <f>'Dados originais'!R33</f>
        <v>0</v>
      </c>
      <c r="F41" s="440" t="s">
        <v>81</v>
      </c>
      <c r="G41" s="439"/>
      <c r="H41" s="39" t="str">
        <f>'Dados originais'!R67</f>
        <v>0</v>
      </c>
      <c r="J41" s="440" t="s">
        <v>81</v>
      </c>
      <c r="K41" s="439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A58" sqref="A58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8.7265625" customWidth="true" style="4"/>
    <col min="13" max="13" width="9.1796875" style="4"/>
  </cols>
  <sheetData>
    <row r="1" spans="1:13" customHeight="1" ht="12">
      <c r="A1" s="81" t="s">
        <v>131</v>
      </c>
    </row>
    <row r="2" spans="1:13" customHeight="1" ht="12">
      <c r="A2" s="81"/>
    </row>
    <row r="3" spans="1:13" customHeight="1" ht="12">
      <c r="A3" s="82" t="s">
        <v>132</v>
      </c>
      <c r="B3" s="82"/>
      <c r="C3" s="82"/>
    </row>
    <row r="4" spans="1:13" customHeight="1" ht="12">
      <c r="B4" s="81"/>
    </row>
    <row r="5" spans="1:13" customHeight="1" ht="12">
      <c r="A5" s="83" t="s">
        <v>133</v>
      </c>
      <c r="D5" s="84" t="s">
        <v>134</v>
      </c>
      <c r="E5" s="85">
        <v>270</v>
      </c>
      <c r="F5" s="86"/>
      <c r="G5" s="84"/>
      <c r="H5" s="84"/>
      <c r="I5" s="87"/>
    </row>
    <row r="6" spans="1:13" customHeight="1" ht="12">
      <c r="A6" s="88" t="s">
        <v>135</v>
      </c>
      <c r="B6" s="88" t="s">
        <v>135</v>
      </c>
      <c r="C6" s="89" t="s">
        <v>136</v>
      </c>
      <c r="D6" s="88" t="s">
        <v>137</v>
      </c>
      <c r="E6" s="90" t="s">
        <v>138</v>
      </c>
      <c r="F6" s="88" t="s">
        <v>139</v>
      </c>
      <c r="G6" s="90" t="s">
        <v>140</v>
      </c>
      <c r="H6" s="88" t="s">
        <v>99</v>
      </c>
      <c r="I6" s="88" t="s">
        <v>141</v>
      </c>
      <c r="J6" s="90" t="s">
        <v>142</v>
      </c>
      <c r="K6" s="90" t="s">
        <v>138</v>
      </c>
      <c r="L6" s="90" t="s">
        <v>143</v>
      </c>
    </row>
    <row r="7" spans="1:13" customHeight="1" ht="12">
      <c r="A7" s="91" t="s">
        <v>144</v>
      </c>
      <c r="B7" s="91" t="s">
        <v>145</v>
      </c>
      <c r="C7" s="92" t="s">
        <v>146</v>
      </c>
      <c r="D7" s="91"/>
      <c r="E7" s="93"/>
      <c r="F7" s="91" t="s">
        <v>147</v>
      </c>
      <c r="G7" s="93"/>
      <c r="H7" s="91" t="s">
        <v>148</v>
      </c>
      <c r="I7" s="91"/>
      <c r="J7" s="93" t="s">
        <v>99</v>
      </c>
      <c r="K7" s="93"/>
      <c r="L7" s="93"/>
    </row>
    <row r="8" spans="1:13" customHeight="1" ht="12">
      <c r="A8" s="94" t="s">
        <v>149</v>
      </c>
      <c r="B8" s="95" t="s">
        <v>150</v>
      </c>
      <c r="C8" s="96" t="str">
        <f>Registro!C26</f>
        <v>0</v>
      </c>
      <c r="D8" s="96" t="str">
        <f>Cálculo!C35</f>
        <v>0</v>
      </c>
      <c r="E8" s="97" t="s">
        <v>52</v>
      </c>
      <c r="F8" s="98" t="s">
        <v>151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52</v>
      </c>
      <c r="L8" s="96">
        <v>2</v>
      </c>
    </row>
    <row r="9" spans="1:13" customHeight="1" ht="12">
      <c r="A9" s="101" t="s">
        <v>152</v>
      </c>
      <c r="B9" s="95" t="s">
        <v>153</v>
      </c>
      <c r="C9" s="98">
        <v>0</v>
      </c>
      <c r="D9" s="102">
        <v>0.1</v>
      </c>
      <c r="E9" s="103" t="s">
        <v>52</v>
      </c>
      <c r="F9" s="98" t="s">
        <v>151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52</v>
      </c>
      <c r="L9" s="102">
        <v>100</v>
      </c>
    </row>
    <row r="10" spans="1:13" customHeight="1" ht="12">
      <c r="A10" s="101" t="s">
        <v>154</v>
      </c>
      <c r="B10" s="95" t="s">
        <v>155</v>
      </c>
      <c r="C10" s="98">
        <v>0</v>
      </c>
      <c r="D10" s="102">
        <v>0.1</v>
      </c>
      <c r="E10" s="98" t="s">
        <v>52</v>
      </c>
      <c r="F10" s="98" t="s">
        <v>156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52</v>
      </c>
      <c r="L10" s="105" t="s">
        <v>157</v>
      </c>
    </row>
    <row r="11" spans="1:13" customHeight="1" ht="12">
      <c r="A11" s="101" t="s">
        <v>158</v>
      </c>
      <c r="B11" s="95" t="s">
        <v>159</v>
      </c>
      <c r="C11" s="98">
        <v>0</v>
      </c>
      <c r="D11" s="102">
        <v>0.1</v>
      </c>
      <c r="E11" s="98" t="s">
        <v>52</v>
      </c>
      <c r="F11" s="98" t="s">
        <v>156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52</v>
      </c>
      <c r="L11" s="105" t="s">
        <v>157</v>
      </c>
    </row>
    <row r="12" spans="1:13" customHeight="1" ht="12" s="110" customFormat="1">
      <c r="A12" s="106" t="s">
        <v>160</v>
      </c>
      <c r="B12" s="107" t="s">
        <v>161</v>
      </c>
      <c r="C12" s="108">
        <v>0</v>
      </c>
      <c r="D12" s="326">
        <v>0</v>
      </c>
      <c r="E12" s="98" t="s">
        <v>52</v>
      </c>
      <c r="F12" s="98" t="s">
        <v>156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52</v>
      </c>
      <c r="L12" s="105" t="s">
        <v>157</v>
      </c>
    </row>
    <row r="13" spans="1:13" customHeight="1" ht="12" s="110" customFormat="1">
      <c r="A13" s="106" t="s">
        <v>162</v>
      </c>
      <c r="B13" s="107" t="s">
        <v>163</v>
      </c>
      <c r="C13" s="108">
        <v>0</v>
      </c>
      <c r="D13" s="109">
        <v>0.15</v>
      </c>
      <c r="E13" s="98" t="s">
        <v>52</v>
      </c>
      <c r="F13" s="98" t="s">
        <v>156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52</v>
      </c>
      <c r="L13" s="105" t="s">
        <v>157</v>
      </c>
    </row>
    <row r="14" spans="1:13" customHeight="1" ht="12" s="110" customFormat="1">
      <c r="A14" s="106" t="s">
        <v>164</v>
      </c>
      <c r="B14" s="107" t="s">
        <v>165</v>
      </c>
      <c r="C14" s="108">
        <v>0</v>
      </c>
      <c r="D14" s="326">
        <v>0</v>
      </c>
      <c r="E14" s="98" t="s">
        <v>52</v>
      </c>
      <c r="F14" s="98" t="s">
        <v>156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52</v>
      </c>
      <c r="L14" s="105" t="s">
        <v>157</v>
      </c>
    </row>
    <row r="15" spans="1:13" customHeight="1" ht="12">
      <c r="A15" s="101" t="s">
        <v>166</v>
      </c>
      <c r="B15" s="95" t="s">
        <v>167</v>
      </c>
      <c r="C15" s="98">
        <v>0</v>
      </c>
      <c r="D15" s="96" t="str">
        <f>Cálculo!D40</f>
        <v>0</v>
      </c>
      <c r="E15" s="98" t="s">
        <v>52</v>
      </c>
      <c r="F15" s="98" t="s">
        <v>156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52</v>
      </c>
      <c r="L15" s="105" t="s">
        <v>157</v>
      </c>
    </row>
    <row r="16" spans="1:13" customHeight="1" ht="12">
      <c r="A16" s="94" t="s">
        <v>168</v>
      </c>
      <c r="B16" s="112" t="s">
        <v>169</v>
      </c>
      <c r="C16" s="113" t="str">
        <f>C8</f>
        <v>0</v>
      </c>
      <c r="D16" s="114" t="str">
        <f>Cálculo!D35</f>
        <v>0</v>
      </c>
      <c r="E16" s="97" t="s">
        <v>52</v>
      </c>
      <c r="F16" s="97" t="s">
        <v>151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170</v>
      </c>
      <c r="L16" s="113">
        <v>19</v>
      </c>
    </row>
    <row r="17" spans="1:13" customHeight="1" ht="12">
      <c r="A17" s="101" t="s">
        <v>171</v>
      </c>
      <c r="B17" s="95" t="s">
        <v>172</v>
      </c>
      <c r="C17" s="98">
        <v>0</v>
      </c>
      <c r="D17" s="102" t="str">
        <f>Registro!F11</f>
        <v>0</v>
      </c>
      <c r="E17" s="98" t="s">
        <v>52</v>
      </c>
      <c r="F17" s="98" t="s">
        <v>156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170</v>
      </c>
      <c r="L17" s="105" t="s">
        <v>157</v>
      </c>
    </row>
    <row r="18" spans="1:13" customHeight="1" ht="12">
      <c r="A18" s="101" t="s">
        <v>171</v>
      </c>
      <c r="B18" s="95" t="s">
        <v>173</v>
      </c>
      <c r="C18" s="98">
        <v>0</v>
      </c>
      <c r="D18" s="102"/>
      <c r="E18" s="98" t="s">
        <v>52</v>
      </c>
      <c r="F18" s="98" t="s">
        <v>156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170</v>
      </c>
      <c r="L18" s="105" t="s">
        <v>157</v>
      </c>
    </row>
    <row r="19" spans="1:13" customHeight="1" ht="12">
      <c r="A19" s="101" t="s">
        <v>174</v>
      </c>
      <c r="B19" s="107" t="s">
        <v>175</v>
      </c>
      <c r="C19" s="108">
        <v>0</v>
      </c>
      <c r="D19" s="109"/>
      <c r="E19" s="98" t="s">
        <v>52</v>
      </c>
      <c r="F19" s="98" t="s">
        <v>156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52</v>
      </c>
      <c r="L19" s="105" t="s">
        <v>157</v>
      </c>
    </row>
    <row r="20" spans="1:13" customHeight="1" ht="12">
      <c r="A20" s="117" t="s">
        <v>176</v>
      </c>
      <c r="B20" s="118" t="s">
        <v>177</v>
      </c>
      <c r="C20" s="113" t="str">
        <f>C8</f>
        <v>0</v>
      </c>
      <c r="D20" s="97" t="s">
        <v>52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52</v>
      </c>
      <c r="L20" s="122" t="str">
        <f>J20^4/(J8^4/L8+J9^4/L9)</f>
        <v>0</v>
      </c>
    </row>
    <row r="21" spans="1:13" customHeight="1" ht="12">
      <c r="A21" s="123" t="s">
        <v>178</v>
      </c>
      <c r="B21" s="124" t="s">
        <v>179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52</v>
      </c>
      <c r="L21" s="131"/>
    </row>
    <row r="22" spans="1:13" customHeight="1" ht="12">
      <c r="A22" s="3"/>
      <c r="B22" s="132"/>
      <c r="C22" s="133" t="s">
        <v>180</v>
      </c>
      <c r="D22" s="133" t="s">
        <v>52</v>
      </c>
      <c r="E22" s="134"/>
      <c r="F22" s="134"/>
      <c r="G22" s="134"/>
      <c r="H22" s="134"/>
      <c r="I22" s="134"/>
      <c r="J22" s="135"/>
      <c r="K22" s="134"/>
      <c r="L22" s="136" t="s">
        <v>181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182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183</v>
      </c>
      <c r="K24" s="140" t="str">
        <f>IF(D17=1,D23,IF(D17=0.1,D24,D25))</f>
        <v>0</v>
      </c>
      <c r="L24" s="98" t="s">
        <v>52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184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135</v>
      </c>
      <c r="B28" s="88" t="s">
        <v>135</v>
      </c>
      <c r="C28" s="89" t="s">
        <v>136</v>
      </c>
      <c r="D28" s="88" t="s">
        <v>137</v>
      </c>
      <c r="E28" s="90" t="s">
        <v>138</v>
      </c>
      <c r="F28" s="88" t="s">
        <v>139</v>
      </c>
      <c r="G28" s="90" t="s">
        <v>140</v>
      </c>
      <c r="H28" s="88" t="s">
        <v>99</v>
      </c>
      <c r="I28" s="88" t="s">
        <v>141</v>
      </c>
      <c r="J28" s="90" t="s">
        <v>142</v>
      </c>
      <c r="K28" s="90" t="s">
        <v>138</v>
      </c>
      <c r="L28" s="90" t="s">
        <v>143</v>
      </c>
    </row>
    <row r="29" spans="1:13" customHeight="1" ht="12">
      <c r="A29" s="91" t="s">
        <v>144</v>
      </c>
      <c r="B29" s="91" t="s">
        <v>145</v>
      </c>
      <c r="C29" s="92" t="s">
        <v>146</v>
      </c>
      <c r="D29" s="91"/>
      <c r="E29" s="93"/>
      <c r="F29" s="91" t="s">
        <v>147</v>
      </c>
      <c r="G29" s="93"/>
      <c r="H29" s="91" t="s">
        <v>148</v>
      </c>
      <c r="I29" s="91"/>
      <c r="J29" s="93" t="s">
        <v>99</v>
      </c>
      <c r="K29" s="93"/>
      <c r="L29" s="93"/>
    </row>
    <row r="30" spans="1:13" customHeight="1" ht="12">
      <c r="A30" s="94" t="s">
        <v>149</v>
      </c>
      <c r="B30" s="95" t="s">
        <v>150</v>
      </c>
      <c r="C30" s="96" t="str">
        <f>Registro!C47</f>
        <v>0</v>
      </c>
      <c r="D30" s="96" t="str">
        <f>Cálculo!G35</f>
        <v>0</v>
      </c>
      <c r="E30" s="97" t="s">
        <v>52</v>
      </c>
      <c r="F30" s="98" t="s">
        <v>151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52</v>
      </c>
      <c r="L30" s="96">
        <v>2</v>
      </c>
    </row>
    <row r="31" spans="1:13" customHeight="1" ht="12">
      <c r="A31" s="101" t="s">
        <v>152</v>
      </c>
      <c r="B31" s="95" t="s">
        <v>153</v>
      </c>
      <c r="C31" s="98">
        <v>0</v>
      </c>
      <c r="D31" s="102">
        <v>0.3</v>
      </c>
      <c r="E31" s="103" t="s">
        <v>52</v>
      </c>
      <c r="F31" s="98" t="s">
        <v>151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52</v>
      </c>
      <c r="L31" s="102">
        <v>100</v>
      </c>
    </row>
    <row r="32" spans="1:13" customHeight="1" ht="12">
      <c r="A32" s="101" t="s">
        <v>154</v>
      </c>
      <c r="B32" s="95" t="s">
        <v>155</v>
      </c>
      <c r="C32" s="98">
        <v>0</v>
      </c>
      <c r="D32" s="102">
        <v>0.1</v>
      </c>
      <c r="E32" s="98" t="s">
        <v>52</v>
      </c>
      <c r="F32" s="98" t="s">
        <v>156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52</v>
      </c>
      <c r="L32" s="105" t="s">
        <v>157</v>
      </c>
    </row>
    <row r="33" spans="1:13" customHeight="1" ht="12">
      <c r="A33" s="101" t="s">
        <v>158</v>
      </c>
      <c r="B33" s="95" t="s">
        <v>159</v>
      </c>
      <c r="C33" s="98">
        <v>0</v>
      </c>
      <c r="D33" s="96" t="str">
        <f>D11</f>
        <v>0</v>
      </c>
      <c r="E33" s="98" t="s">
        <v>52</v>
      </c>
      <c r="F33" s="98" t="s">
        <v>156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52</v>
      </c>
      <c r="L33" s="105" t="s">
        <v>157</v>
      </c>
    </row>
    <row r="34" spans="1:13" customHeight="1" ht="12">
      <c r="A34" s="106" t="s">
        <v>160</v>
      </c>
      <c r="B34" s="107" t="s">
        <v>161</v>
      </c>
      <c r="C34" s="108">
        <v>0</v>
      </c>
      <c r="D34" s="111" t="str">
        <f>D12</f>
        <v>0</v>
      </c>
      <c r="E34" s="98" t="s">
        <v>52</v>
      </c>
      <c r="F34" s="98" t="s">
        <v>156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52</v>
      </c>
      <c r="L34" s="105" t="s">
        <v>157</v>
      </c>
    </row>
    <row r="35" spans="1:13" customHeight="1" ht="12">
      <c r="A35" s="106" t="s">
        <v>162</v>
      </c>
      <c r="B35" s="107" t="s">
        <v>163</v>
      </c>
      <c r="C35" s="108">
        <v>0</v>
      </c>
      <c r="D35" s="111" t="str">
        <f>D13</f>
        <v>0</v>
      </c>
      <c r="E35" s="98" t="s">
        <v>52</v>
      </c>
      <c r="F35" s="98" t="s">
        <v>156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52</v>
      </c>
      <c r="L35" s="105" t="s">
        <v>157</v>
      </c>
    </row>
    <row r="36" spans="1:13" customHeight="1" ht="12">
      <c r="A36" s="106" t="s">
        <v>164</v>
      </c>
      <c r="B36" s="107" t="s">
        <v>185</v>
      </c>
      <c r="C36" s="108">
        <v>0</v>
      </c>
      <c r="D36" s="111" t="str">
        <f>D14</f>
        <v>0</v>
      </c>
      <c r="E36" s="98" t="s">
        <v>52</v>
      </c>
      <c r="F36" s="98" t="s">
        <v>156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52</v>
      </c>
      <c r="L36" s="105" t="s">
        <v>157</v>
      </c>
    </row>
    <row r="37" spans="1:13" customHeight="1" ht="12">
      <c r="A37" s="101" t="s">
        <v>166</v>
      </c>
      <c r="B37" s="95" t="s">
        <v>167</v>
      </c>
      <c r="C37" s="98">
        <v>0</v>
      </c>
      <c r="D37" s="96" t="str">
        <f>Cálculo!H40</f>
        <v>0</v>
      </c>
      <c r="E37" s="98" t="s">
        <v>52</v>
      </c>
      <c r="F37" s="98" t="s">
        <v>156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52</v>
      </c>
      <c r="L37" s="105" t="s">
        <v>157</v>
      </c>
    </row>
    <row r="38" spans="1:13" customHeight="1" ht="12">
      <c r="A38" s="94" t="s">
        <v>168</v>
      </c>
      <c r="B38" s="112" t="s">
        <v>169</v>
      </c>
      <c r="C38" s="113" t="str">
        <f>C30</f>
        <v>0</v>
      </c>
      <c r="D38" s="114" t="str">
        <f>Cálculo!H35</f>
        <v>0</v>
      </c>
      <c r="E38" s="97" t="s">
        <v>52</v>
      </c>
      <c r="F38" s="97" t="s">
        <v>151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170</v>
      </c>
      <c r="L38" s="113">
        <v>19</v>
      </c>
    </row>
    <row r="39" spans="1:13" customHeight="1" ht="12" s="110" customFormat="1">
      <c r="A39" s="101" t="s">
        <v>171</v>
      </c>
      <c r="B39" s="95" t="s">
        <v>172</v>
      </c>
      <c r="C39" s="98">
        <v>0</v>
      </c>
      <c r="D39" s="96" t="str">
        <f>D17</f>
        <v>0</v>
      </c>
      <c r="E39" s="98" t="s">
        <v>52</v>
      </c>
      <c r="F39" s="98" t="s">
        <v>156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170</v>
      </c>
      <c r="L39" s="105" t="s">
        <v>157</v>
      </c>
    </row>
    <row r="40" spans="1:13" customHeight="1" ht="12" s="110" customFormat="1">
      <c r="A40" s="101" t="s">
        <v>171</v>
      </c>
      <c r="B40" s="95" t="s">
        <v>173</v>
      </c>
      <c r="C40" s="98">
        <v>0</v>
      </c>
      <c r="D40" s="96" t="str">
        <f>D18</f>
        <v>0</v>
      </c>
      <c r="E40" s="98" t="s">
        <v>52</v>
      </c>
      <c r="F40" s="98" t="s">
        <v>156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170</v>
      </c>
      <c r="L40" s="105" t="s">
        <v>157</v>
      </c>
    </row>
    <row r="41" spans="1:13" customHeight="1" ht="12" s="110" customFormat="1">
      <c r="A41" s="101" t="s">
        <v>174</v>
      </c>
      <c r="B41" s="107" t="s">
        <v>175</v>
      </c>
      <c r="C41" s="108">
        <v>0</v>
      </c>
      <c r="D41" s="111" t="str">
        <f>D19</f>
        <v>0</v>
      </c>
      <c r="E41" s="98" t="s">
        <v>52</v>
      </c>
      <c r="F41" s="98" t="s">
        <v>156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52</v>
      </c>
      <c r="L41" s="105" t="s">
        <v>157</v>
      </c>
    </row>
    <row r="42" spans="1:13" customHeight="1" ht="12">
      <c r="A42" s="117" t="s">
        <v>176</v>
      </c>
      <c r="B42" s="118" t="s">
        <v>177</v>
      </c>
      <c r="C42" s="113" t="str">
        <f>C30</f>
        <v>0</v>
      </c>
      <c r="D42" s="97" t="s">
        <v>52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52</v>
      </c>
      <c r="L42" s="122" t="str">
        <f>J42^4/(J30^4/L30+J31^4/L31)</f>
        <v>0</v>
      </c>
    </row>
    <row r="43" spans="1:13" customHeight="1" ht="12">
      <c r="A43" s="123" t="s">
        <v>178</v>
      </c>
      <c r="B43" s="124" t="s">
        <v>179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52</v>
      </c>
      <c r="L43" s="131"/>
    </row>
    <row r="44" spans="1:13" customHeight="1" ht="12">
      <c r="A44" s="3"/>
      <c r="B44" s="132"/>
      <c r="C44" s="133" t="s">
        <v>180</v>
      </c>
      <c r="D44" s="133" t="s">
        <v>52</v>
      </c>
      <c r="E44" s="134"/>
      <c r="F44" s="134"/>
      <c r="G44" s="134"/>
      <c r="H44" s="134"/>
      <c r="I44" s="134"/>
      <c r="J44" s="135"/>
      <c r="K44" s="134"/>
      <c r="L44" s="136" t="s">
        <v>181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182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183</v>
      </c>
      <c r="K46" s="140" t="str">
        <f>IF(D39=1,D45,IF(D39=0.1,D46,D47))</f>
        <v>0</v>
      </c>
      <c r="L46" s="98" t="s">
        <v>52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186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135</v>
      </c>
      <c r="B50" s="88" t="s">
        <v>135</v>
      </c>
      <c r="C50" s="89" t="s">
        <v>136</v>
      </c>
      <c r="D50" s="88" t="s">
        <v>137</v>
      </c>
      <c r="E50" s="90" t="s">
        <v>138</v>
      </c>
      <c r="F50" s="88" t="s">
        <v>139</v>
      </c>
      <c r="G50" s="90" t="s">
        <v>140</v>
      </c>
      <c r="H50" s="88" t="s">
        <v>99</v>
      </c>
      <c r="I50" s="88" t="s">
        <v>141</v>
      </c>
      <c r="J50" s="90" t="s">
        <v>142</v>
      </c>
      <c r="K50" s="90" t="s">
        <v>138</v>
      </c>
      <c r="L50" s="90" t="s">
        <v>143</v>
      </c>
    </row>
    <row r="51" spans="1:13" customHeight="1" ht="12">
      <c r="A51" s="91" t="s">
        <v>144</v>
      </c>
      <c r="B51" s="91" t="s">
        <v>145</v>
      </c>
      <c r="C51" s="92" t="s">
        <v>146</v>
      </c>
      <c r="D51" s="91"/>
      <c r="E51" s="93"/>
      <c r="F51" s="91" t="s">
        <v>147</v>
      </c>
      <c r="G51" s="93"/>
      <c r="H51" s="91" t="s">
        <v>148</v>
      </c>
      <c r="I51" s="91"/>
      <c r="J51" s="93" t="s">
        <v>99</v>
      </c>
      <c r="K51" s="93"/>
      <c r="L51" s="93"/>
    </row>
    <row r="52" spans="1:13" customHeight="1" ht="12">
      <c r="A52" s="94" t="s">
        <v>149</v>
      </c>
      <c r="B52" s="95" t="s">
        <v>150</v>
      </c>
      <c r="C52" s="96" t="str">
        <f>Registro!C68</f>
        <v>0</v>
      </c>
      <c r="D52" s="96" t="str">
        <f>Cálculo!K35</f>
        <v>0</v>
      </c>
      <c r="E52" s="97" t="s">
        <v>52</v>
      </c>
      <c r="F52" s="98" t="s">
        <v>151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52</v>
      </c>
      <c r="L52" s="96">
        <v>2</v>
      </c>
    </row>
    <row r="53" spans="1:13" customHeight="1" ht="12">
      <c r="A53" s="101" t="s">
        <v>152</v>
      </c>
      <c r="B53" s="95" t="s">
        <v>153</v>
      </c>
      <c r="C53" s="98">
        <v>0</v>
      </c>
      <c r="D53" s="102">
        <v>0.3</v>
      </c>
      <c r="E53" s="103" t="s">
        <v>52</v>
      </c>
      <c r="F53" s="98" t="s">
        <v>151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52</v>
      </c>
      <c r="L53" s="102">
        <v>100</v>
      </c>
    </row>
    <row r="54" spans="1:13" customHeight="1" ht="12">
      <c r="A54" s="101" t="s">
        <v>154</v>
      </c>
      <c r="B54" s="95" t="s">
        <v>155</v>
      </c>
      <c r="C54" s="98">
        <v>0</v>
      </c>
      <c r="D54" s="102">
        <v>0.1</v>
      </c>
      <c r="E54" s="98" t="s">
        <v>52</v>
      </c>
      <c r="F54" s="98" t="s">
        <v>156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52</v>
      </c>
      <c r="L54" s="105" t="s">
        <v>157</v>
      </c>
    </row>
    <row r="55" spans="1:13" customHeight="1" ht="12">
      <c r="A55" s="101" t="s">
        <v>158</v>
      </c>
      <c r="B55" s="95" t="s">
        <v>159</v>
      </c>
      <c r="C55" s="98">
        <v>0</v>
      </c>
      <c r="D55" s="96" t="str">
        <f>D11</f>
        <v>0</v>
      </c>
      <c r="E55" s="98" t="s">
        <v>52</v>
      </c>
      <c r="F55" s="98" t="s">
        <v>156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52</v>
      </c>
      <c r="L55" s="105" t="s">
        <v>157</v>
      </c>
    </row>
    <row r="56" spans="1:13" customHeight="1" ht="12">
      <c r="A56" s="106" t="s">
        <v>160</v>
      </c>
      <c r="B56" s="107" t="s">
        <v>161</v>
      </c>
      <c r="C56" s="108">
        <v>0</v>
      </c>
      <c r="D56" s="111" t="str">
        <f>D34</f>
        <v>0</v>
      </c>
      <c r="E56" s="98" t="s">
        <v>52</v>
      </c>
      <c r="F56" s="98" t="s">
        <v>156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52</v>
      </c>
      <c r="L56" s="105" t="s">
        <v>157</v>
      </c>
    </row>
    <row r="57" spans="1:13" customHeight="1" ht="12">
      <c r="A57" s="106" t="s">
        <v>162</v>
      </c>
      <c r="B57" s="107" t="s">
        <v>163</v>
      </c>
      <c r="C57" s="108">
        <v>0</v>
      </c>
      <c r="D57" s="111" t="str">
        <f>D13</f>
        <v>0</v>
      </c>
      <c r="E57" s="98" t="s">
        <v>52</v>
      </c>
      <c r="F57" s="98" t="s">
        <v>156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52</v>
      </c>
      <c r="L57" s="105" t="s">
        <v>157</v>
      </c>
    </row>
    <row r="58" spans="1:13" customHeight="1" ht="12">
      <c r="A58" s="106" t="s">
        <v>164</v>
      </c>
      <c r="B58" s="107" t="s">
        <v>185</v>
      </c>
      <c r="C58" s="108">
        <v>0</v>
      </c>
      <c r="D58" s="111" t="str">
        <f>D14</f>
        <v>0</v>
      </c>
      <c r="E58" s="98" t="s">
        <v>52</v>
      </c>
      <c r="F58" s="98" t="s">
        <v>156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52</v>
      </c>
      <c r="L58" s="105" t="s">
        <v>157</v>
      </c>
    </row>
    <row r="59" spans="1:13" customHeight="1" ht="12">
      <c r="A59" s="101" t="s">
        <v>166</v>
      </c>
      <c r="B59" s="95" t="s">
        <v>167</v>
      </c>
      <c r="C59" s="98">
        <v>0</v>
      </c>
      <c r="D59" s="96" t="str">
        <f>Cálculo!L40</f>
        <v>0</v>
      </c>
      <c r="E59" s="98" t="s">
        <v>52</v>
      </c>
      <c r="F59" s="98" t="s">
        <v>156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52</v>
      </c>
      <c r="L59" s="105" t="s">
        <v>157</v>
      </c>
    </row>
    <row r="60" spans="1:13" customHeight="1" ht="12">
      <c r="A60" s="94" t="s">
        <v>168</v>
      </c>
      <c r="B60" s="112" t="s">
        <v>169</v>
      </c>
      <c r="C60" s="113" t="str">
        <f>C52</f>
        <v>0</v>
      </c>
      <c r="D60" s="114" t="str">
        <f>Cálculo!L35</f>
        <v>0</v>
      </c>
      <c r="E60" s="97" t="s">
        <v>52</v>
      </c>
      <c r="F60" s="97" t="s">
        <v>151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170</v>
      </c>
      <c r="L60" s="113">
        <v>19</v>
      </c>
    </row>
    <row r="61" spans="1:13" customHeight="1" ht="12">
      <c r="A61" s="101" t="s">
        <v>171</v>
      </c>
      <c r="B61" s="95" t="s">
        <v>172</v>
      </c>
      <c r="C61" s="98">
        <v>0</v>
      </c>
      <c r="D61" s="96" t="str">
        <f>D17</f>
        <v>0</v>
      </c>
      <c r="E61" s="98" t="s">
        <v>52</v>
      </c>
      <c r="F61" s="98" t="s">
        <v>156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170</v>
      </c>
      <c r="L61" s="105" t="s">
        <v>157</v>
      </c>
    </row>
    <row r="62" spans="1:13" customHeight="1" ht="12">
      <c r="A62" s="101" t="s">
        <v>171</v>
      </c>
      <c r="B62" s="95" t="s">
        <v>173</v>
      </c>
      <c r="C62" s="98">
        <v>0</v>
      </c>
      <c r="D62" s="96" t="str">
        <f>D18</f>
        <v>0</v>
      </c>
      <c r="E62" s="98" t="s">
        <v>52</v>
      </c>
      <c r="F62" s="98" t="s">
        <v>156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170</v>
      </c>
      <c r="L62" s="105" t="s">
        <v>157</v>
      </c>
    </row>
    <row r="63" spans="1:13" customHeight="1" ht="12">
      <c r="A63" s="101" t="s">
        <v>174</v>
      </c>
      <c r="B63" s="107" t="s">
        <v>175</v>
      </c>
      <c r="C63" s="108">
        <v>0</v>
      </c>
      <c r="D63" s="111" t="str">
        <f>D19</f>
        <v>0</v>
      </c>
      <c r="E63" s="98" t="s">
        <v>52</v>
      </c>
      <c r="F63" s="98" t="s">
        <v>156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52</v>
      </c>
      <c r="L63" s="105" t="s">
        <v>157</v>
      </c>
    </row>
    <row r="64" spans="1:13" customHeight="1" ht="12">
      <c r="A64" s="117" t="s">
        <v>176</v>
      </c>
      <c r="B64" s="118" t="s">
        <v>177</v>
      </c>
      <c r="C64" s="113" t="str">
        <f>C52</f>
        <v>0</v>
      </c>
      <c r="D64" s="97" t="s">
        <v>52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52</v>
      </c>
      <c r="L64" s="122" t="str">
        <f>J64^4/(J52^4/L52+J53^4/L53)</f>
        <v>0</v>
      </c>
    </row>
    <row r="65" spans="1:13" customHeight="1" ht="12">
      <c r="A65" s="123" t="s">
        <v>178</v>
      </c>
      <c r="B65" s="124" t="s">
        <v>179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52</v>
      </c>
      <c r="L65" s="131"/>
    </row>
    <row r="66" spans="1:13" customHeight="1" ht="12">
      <c r="A66" s="3"/>
      <c r="B66" s="132"/>
      <c r="C66" s="133" t="s">
        <v>180</v>
      </c>
      <c r="D66" s="133" t="s">
        <v>52</v>
      </c>
      <c r="E66" s="134"/>
      <c r="F66" s="134"/>
      <c r="G66" s="134"/>
      <c r="H66" s="134"/>
      <c r="I66" s="134"/>
      <c r="J66" s="135"/>
      <c r="K66" s="134"/>
      <c r="L66" s="136" t="s">
        <v>181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182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183</v>
      </c>
      <c r="K68" s="140" t="str">
        <f>IF(D61=1,D67,IF(D61=0.1,D68,D69))</f>
        <v>0</v>
      </c>
      <c r="L68" s="98" t="s">
        <v>52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2021-09-28T09:06:40-03:00</dcterms:modified>
  <dc:title/>
  <dc:description/>
  <dc:subject/>
  <cp:keywords/>
  <cp:category/>
</cp:coreProperties>
</file>